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360" windowHeight="8520" tabRatio="769"/>
  </bookViews>
  <sheets>
    <sheet name="Приложение 1" sheetId="11" r:id="rId1"/>
  </sheets>
  <definedNames>
    <definedName name="_xlnm._FilterDatabase" localSheetId="0" hidden="1">'Приложение 1'!$A$5:$I$9</definedName>
    <definedName name="_xlnm.Print_Titles" localSheetId="0">'Приложение 1'!$8:$8</definedName>
    <definedName name="_xlnm.Print_Area" localSheetId="0">'Приложение 1'!$A$1:$I$127</definedName>
  </definedNames>
  <calcPr calcId="145621"/>
</workbook>
</file>

<file path=xl/calcChain.xml><?xml version="1.0" encoding="utf-8"?>
<calcChain xmlns="http://schemas.openxmlformats.org/spreadsheetml/2006/main">
  <c r="I127" i="11" l="1"/>
  <c r="I125" i="11"/>
  <c r="I124" i="11"/>
  <c r="I120" i="11"/>
  <c r="I119" i="11"/>
  <c r="I117" i="11"/>
  <c r="I116" i="11"/>
  <c r="I115" i="11"/>
  <c r="I112" i="11"/>
  <c r="I109" i="11"/>
  <c r="I108" i="11"/>
  <c r="I105" i="11"/>
  <c r="I103" i="11"/>
  <c r="I102" i="11"/>
  <c r="I100" i="11"/>
  <c r="I99" i="11"/>
  <c r="I98" i="11"/>
  <c r="I97" i="11"/>
  <c r="I96" i="11"/>
  <c r="I95" i="11"/>
  <c r="I90" i="11"/>
  <c r="I89" i="11"/>
  <c r="I87" i="11"/>
  <c r="I86" i="11"/>
  <c r="I85" i="11"/>
  <c r="I83" i="11"/>
  <c r="I82" i="11"/>
  <c r="I80" i="11"/>
  <c r="I78" i="11"/>
  <c r="I77" i="11"/>
  <c r="I76" i="11"/>
  <c r="I75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6" i="11"/>
  <c r="I45" i="11"/>
  <c r="I44" i="11"/>
</calcChain>
</file>

<file path=xl/sharedStrings.xml><?xml version="1.0" encoding="utf-8"?>
<sst xmlns="http://schemas.openxmlformats.org/spreadsheetml/2006/main" count="727" uniqueCount="445">
  <si>
    <t>№ п/п</t>
  </si>
  <si>
    <t>ИНН, ОГРН</t>
  </si>
  <si>
    <t>Учредитель</t>
  </si>
  <si>
    <t>Наименование хозяйствующего субъекта</t>
  </si>
  <si>
    <t>Виды экономической деятельности, предусмотренные уставом</t>
  </si>
  <si>
    <t>Дата создания / внесения изменений в устав</t>
  </si>
  <si>
    <t>Доля участия муниципального образования или Свердловской области                    в хозяйствующем субъекте (%)</t>
  </si>
  <si>
    <t xml:space="preserve">                       (наименование муниципального образования)</t>
  </si>
  <si>
    <t>Территория, на которой осуществляется деятельность (наименование муниципального образования)</t>
  </si>
  <si>
    <t>Акционерные общества</t>
  </si>
  <si>
    <t>Предприятия</t>
  </si>
  <si>
    <t>Учреждения</t>
  </si>
  <si>
    <t xml:space="preserve">Реестр хозяйствующих субъектов с долей участия муниципального образования Каменск-Уральского городского округа  50 % и более 
                                                                                          </t>
  </si>
  <si>
    <t>ИНН 6666004489,
ОГРН 1036600623091</t>
  </si>
  <si>
    <t>90,01; 58.11; 47.63.1; 47.9; 77.29.3; 77.39.24; 18.20; 59.13; 68.20.2; 52.21.24; 73.11; 82.30; 74.20; 15.20; 95.21; 77.29; 64.99.1; 58.19; 93.29; 82.19; 91.02; 82.99, 95.29; 59.11; 47.63.2; 56.10; 14.19; 18.12; 90.04; 94.99.</t>
  </si>
  <si>
    <t>орган местного самоуправления "Управление культуры Каменск-Уральского городского округа"</t>
  </si>
  <si>
    <t>Каменск-Уральский городской округ</t>
  </si>
  <si>
    <t>Муниципальное автономное учреждение культуры "Централизованная библиотечная система Каменск-Уральского городского округа"</t>
  </si>
  <si>
    <t>ИНН 6612013303,
ОГРН 1036600632716</t>
  </si>
  <si>
    <t xml:space="preserve">91.01, 18.13, 62.02, 93.29, 58.14,  58.19, 18.20, 18.14, 59.11, 18.12, 73.11, 59.14, 68.32, 58.11, 90.01, 93.29.9, 82.99, 90.02, 90.04.2, 68.20.2, 90.04, 90.03, 74.30, 47.78.3, 47.61, 47.79.2, 47.99, 74.20, 47.62.1 </t>
  </si>
  <si>
    <t>Муниципальное автономное учреждение культуры "Каменск-Уральский краеведческий музей им. И.Я. Стяжкина"</t>
  </si>
  <si>
    <t>ИНН 6612014995,
ОГРН 1046600626050</t>
  </si>
  <si>
    <t>91.02., 47.78.3, 68.20, 74.30, 82.19, 91.03.</t>
  </si>
  <si>
    <t>Муниципальное автономное учреждение культуры "Дворец культуры "Юность" города Каменска-Уральского"</t>
  </si>
  <si>
    <t>ИНН 6666004175,
ОГРН 1026600931444</t>
  </si>
  <si>
    <t xml:space="preserve">90.04.3; 18.20; 47.99;55.90; 59.14; 63.11.1; 68.20; 73.11; 79.90.2; 82.99; 90.01; 90.03; 90.04; 93.29  </t>
  </si>
  <si>
    <t>Муниципальное автономное учреждение культуры "Детский культурный центр города Каменска-Уральского"</t>
  </si>
  <si>
    <t>ИНН 6665006557,
ОГРН 1026600931565</t>
  </si>
  <si>
    <t xml:space="preserve"> 90.04.3 17.29,18.20,32.99.6,32.99.8,32.99.9,47.81.1,47.82.1,47.89.1,47.99,55.90,59.11,59.14,60.20,68.20.2,73.11.77.29,82.30,88.99,90.01,90.03,90.04,91.01,91.03,93.21,93.29.</t>
  </si>
  <si>
    <t>Муниципальное автономное учреждение культуры "Социально-культурный центр города Каменска-Уральского"</t>
  </si>
  <si>
    <t>ИНН 6612001178,
ОГРН 1026600932467</t>
  </si>
  <si>
    <t>Муниципальное автономное учреждение культуры "Дворец культуры "Металлург" города Каменска-Уральского"</t>
  </si>
  <si>
    <t>ИНН 6612013293,
ОГРН 1036600632694</t>
  </si>
  <si>
    <t>90.04.3; 68.20.2; 93.19; 77.29; 82.19</t>
  </si>
  <si>
    <t>Муниципальное автономное учреждение культуры "Досуговый комплекс "Современник" города Каменска-Уральского"</t>
  </si>
  <si>
    <t xml:space="preserve">ИНН 6612009674,
ОГРН 1026600934062 </t>
  </si>
  <si>
    <t>90.04.3, 18.2, 47.9, 59.14, 63.11.1, 68.20, 73.11, 82.99, 90.01, 90.03, 90.04</t>
  </si>
  <si>
    <t>Муниципальное бюджетное учреждение дополнительного образования "Детская школа искусств № 1"</t>
  </si>
  <si>
    <t>ИНН 6666008324,
ОГРН 1026600933765</t>
  </si>
  <si>
    <t xml:space="preserve">21.12.2016 / 28.12.2020 </t>
  </si>
  <si>
    <t>85.41, 90.01, 85.41.9</t>
  </si>
  <si>
    <t xml:space="preserve">Муниципальное казенное учреждение «Центр бухгалтерского и экономического обслуживания учреждений культуры Каменск-Уральского городского округа»  </t>
  </si>
  <si>
    <t>ИНН 6612037456,
ОГРН 1116612003804</t>
  </si>
  <si>
    <t>22.12.2011 / 26.04.2021</t>
  </si>
  <si>
    <t xml:space="preserve">орган местного самоуправления "Управление культуры Каменск-Уральского городского округа" </t>
  </si>
  <si>
    <t xml:space="preserve">Каменск-Уральский городской округ </t>
  </si>
  <si>
    <t>ИНН 6612011810    ОГРН 1026600934689</t>
  </si>
  <si>
    <t>ОМС "Управления по физической культуре и спорту Каменск - Уральского городского округа"</t>
  </si>
  <si>
    <t>Каменск - Уральский городской округ</t>
  </si>
  <si>
    <t>МКУ «Центр бухгалтерского и экономического обслуживания учреждений физической культуры и спорта муниципального образования  Каменск-Уральского гордского округа»,</t>
  </si>
  <si>
    <t>ИНН 6612037600       ОГРН 1126612000085</t>
  </si>
  <si>
    <t>31.10.2011/15.10.2020</t>
  </si>
  <si>
    <t>ИНН 6612006419,  ОГРН 1026600934711</t>
  </si>
  <si>
    <t>ИНН 6612005327,  ОГРН 1036600622178</t>
  </si>
  <si>
    <t>МАУ "Центр развития физической культуры и спорта города Каменска-Уральского"</t>
  </si>
  <si>
    <t>ИНН 6612004115, ОГРН 1026600933358</t>
  </si>
  <si>
    <t xml:space="preserve">Сведения об основном виде деятельности: 93.11 Деятельность спортивных объектов. Сведения о дополнительных видах деятельности 18.12 Прочие виды полиграфической деятельности; 46.49.31 Торговля оптовая книгами; 47.19 Торговля розничная прочая в неспециализированных магазинах; 50.30 Деятельность внутреннего водного пассажирского транспорта; 52.21.24 Деятельность стоянок для транспортных средств; 58.11.1 Издание книг, брошюр, рекламных буклетов и аналогичных
изданий, включая издание словарей и энциклопедий, в том числе для
слепых, в печатном виде; 68.20.2 Аренда и управление собственным или арендованным нежилым
недвижимым имуществом; 73.11 Деятельность рекламных агентств; 77.21 Прокат и аренда товаров для отдыха и спортивных товаров; 81.29.9 Деятельность по чистке и уборке прочая, не включенная в
другие группировки; 86.90.9 Деятельность в области медицины прочая, не включенная в
другие группировки; 93.19 Деятельность в области спорта прочая; 93.29.9 Деятельность зрелищно-развлекательная прочая, не
включенная в другие группировки; 96.04 Деятельность физкультурно- оздоровительная; </t>
  </si>
  <si>
    <t xml:space="preserve">ОМС «Управление 
по физической культуре и 
спорту Каменск-Уральского 
городского округа» </t>
  </si>
  <si>
    <t xml:space="preserve"> ИНН 6612032909 ОГРН 1106612001253</t>
  </si>
  <si>
    <t>Муниципальное автономное учреждение культуры "Театр драмы    г. Каменска-Уральского"</t>
  </si>
  <si>
    <t>Муниципальное автономное общеобразовательное учреждение "Средняя общеобразовательная школа № 3 имени Героя Советского Союза летчика-космонавта П.И.Беляева"</t>
  </si>
  <si>
    <t>Муниципальное образование Каменск-Уральский городской округ</t>
  </si>
  <si>
    <t>Муниципальное бюджетное общеобразовательное учреждение "Средняя общеобразовательная школа № 11 "</t>
  </si>
  <si>
    <t>Муниципальное автономное общеобразовательное учреждение "Основная общеобразовательная школа № 14 "</t>
  </si>
  <si>
    <t>Муниципальное автономное общеобразовательное учреждение "Средняя общеобразовательная школа № 19 "</t>
  </si>
  <si>
    <t>Муниципальное автономное общеобразовательное учреждение "Средняя общеобразовательная школа № 20 "</t>
  </si>
  <si>
    <t>Муниципальное автономное общеобразовательное учреждение "Средняя общеобразовательная школа № 21 "</t>
  </si>
  <si>
    <t>Муниципальное автономное общеобразовательное учреждение "Средняя общеобразовательная школа № 22 с углубленным изучением отдельных предметов "</t>
  </si>
  <si>
    <t>Муниципальное автономное общеобразовательное учреждение "Средняя общеобразовательная школа № 25 с углубленным изучением отдельных предметов "</t>
  </si>
  <si>
    <t>Муниципальное автономное  общеобразовательное учреждение  "Основная общеобразовательная школа  № 27 с интернатом"</t>
  </si>
  <si>
    <t>Муниципальное автономное общеобразовательное учреждение "Средняя общеобразовательная школа № 31 "</t>
  </si>
  <si>
    <t>Муниципальное автономное общеобразовательное учреждение "Средняя общеобразовательная школа № 32 "</t>
  </si>
  <si>
    <t>Муниципальное автономное общеобразовательное учреждение "Средняя общеобразовательная школа № 35 "</t>
  </si>
  <si>
    <t>Муниципальное автономное общеобразовательное учреждение "Средняя общеобразовательная школа № 38 "</t>
  </si>
  <si>
    <t>Муниципальное бюджетное общеобразовательное учреждение "Основная общеобразовательная школа № 39 "</t>
  </si>
  <si>
    <t>Муниципальное автономное общеобразовательное учреждение "Средняя общеобразовательная школа № 51 "</t>
  </si>
  <si>
    <t>Муниципальное автономное общеобразовательное учреждение "Средняя общеобразовательная школа № 60 имени Героя Советского Союза Г П.Кунавина"</t>
  </si>
  <si>
    <t>Муниципальное бюджетное  учреждение  "Центр психолого-медико-социального сопровождения "</t>
  </si>
  <si>
    <t>Муниципальное автономное общеобразовательное учреждение "Центр образования "Аксиома"</t>
  </si>
  <si>
    <t>Муниципальное автономное общеобразовательное учреждение "Средняя общеобразовательная школа №1 с углубленным изучением отдельных предметов "</t>
  </si>
  <si>
    <t>Муниципальное автономное общеобразовательное учреждение "Средняя общеобразовательная школа № 2 "</t>
  </si>
  <si>
    <t>6665007582/1026600931455</t>
  </si>
  <si>
    <t>Муниципальное автономное общеобразовательное учреждение "Каменск-Уральская гимназия "</t>
  </si>
  <si>
    <t>6666008652/1026600931422</t>
  </si>
  <si>
    <t>Муниципальное автономное общеобразовательное учреждение "Средняя общеобразовательная школа № 7 "</t>
  </si>
  <si>
    <t>6665006733/1026600935240</t>
  </si>
  <si>
    <t>Муниципальное автономное общеобразовательное учреждение "Лицей № 9 "</t>
  </si>
  <si>
    <t>6612013871/1036600637369</t>
  </si>
  <si>
    <t>Муниципальное автономное общеобразовательное учреждение "Лицей № 10 "</t>
  </si>
  <si>
    <t>6666008243/1026600930806</t>
  </si>
  <si>
    <t>Муниципальное автономное общеобразовательное учреждение "Средняя общеобразовательная школа № 15"</t>
  </si>
  <si>
    <t>6666008300/1026600934942</t>
  </si>
  <si>
    <t>Муниципальное автономное общеобразовательное учреждение "Средняя общеобразовательная школа № 16 с углубленным изучением отдельных предметов имени Владимира Петровича Шевелева"</t>
  </si>
  <si>
    <t>6665007367/1026600934018</t>
  </si>
  <si>
    <t>Муниципальное автономное общеобразовательное учреждение "Средняя общеобразовательная школа № 17 с углубленным изучением отдельных предметов "</t>
  </si>
  <si>
    <t>6665005779/1026600932500</t>
  </si>
  <si>
    <t>Муниципальное автономное общеобразовательное учреждение "Средняя общеобразовательная школа № 34 "</t>
  </si>
  <si>
    <t>6665007543/1026600937659</t>
  </si>
  <si>
    <t>Муниципальное автономное общеобразовательное учреждение "Средняя общеобразовательная школа № 37 с углубленным изучением отдельных предметов "</t>
  </si>
  <si>
    <t>6665007568/1036600621397</t>
  </si>
  <si>
    <t>Муниципальное автономное общеобразовательное учреждение "Средняя общеобразовательная школа № 40"</t>
  </si>
  <si>
    <t>6612011264/1026600936944</t>
  </si>
  <si>
    <t>Муниципальное бюджетное учреждение  дополнительного образования"Центр дополнительного образования"</t>
  </si>
  <si>
    <t>6612046877/1126612000467</t>
  </si>
  <si>
    <t>Муниципальное бюджетное дошкольное образовательное учреждение "Детский сад № 1"</t>
  </si>
  <si>
    <t>6612015212/1046600629151</t>
  </si>
  <si>
    <t xml:space="preserve">85.11 Образование дошкольное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</si>
  <si>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Муниципальное бюджетное дошкольное образовательное учреждение "Детский сад № 2 комбинированного вида"</t>
  </si>
  <si>
    <t>6666009254/1026600931532</t>
  </si>
  <si>
    <t xml:space="preserve">85.11 Образование дошкольное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</si>
  <si>
    <t>Муниципальное автономное дошкольное образовательное учреждение "Детский сад №3"</t>
  </si>
  <si>
    <t>6612022379/1076612000410</t>
  </si>
  <si>
    <t>Муниципальное бюджетное дошкольное образовательное учреждение "Детский сад № 4 общеразвивающего вида с приоритетным осуществлением деятельности по физическому направлению развития детей"</t>
  </si>
  <si>
    <t>6666009536/1026600931026</t>
  </si>
  <si>
    <t>Муниципальное автономное  дошкольное образовательное учреждение "Детский сад № 5"</t>
  </si>
  <si>
    <t>6612034254/1106612002562</t>
  </si>
  <si>
    <t>Муниципальное бюджетное дошкольное образовательное учреждение "Детский сад № 6"</t>
  </si>
  <si>
    <t>6666009173/1026600932082</t>
  </si>
  <si>
    <t>Муниципальное бюджетное дошкольное образовательное учреждение "Детский сад № 8"</t>
  </si>
  <si>
    <t>6666009078/1026600935206</t>
  </si>
  <si>
    <t>Муниципальное бюджетное дошкольное образовательное учреждение "Детский сад № 9 комбинированного вида"</t>
  </si>
  <si>
    <t>6666009102/1026600931433</t>
  </si>
  <si>
    <t>Муниципальное бюджетное дошкольное образовательное учреждение "Детский сад № 10 комбинированного вида"</t>
  </si>
  <si>
    <t>6666009303/1026600930993</t>
  </si>
  <si>
    <t>Муниципальное бюджетное дошкольное образовательное учреждение "Детский сад № 11"</t>
  </si>
  <si>
    <t>6666009092/1026600935338</t>
  </si>
  <si>
    <t>Муниципальное бюджетное дошкольное образовательное учреждение "Детский сад № 12 комбинированного вида"</t>
  </si>
  <si>
    <t>6612009836/1026600931323</t>
  </si>
  <si>
    <t>Муниципальное бюджетное дошкольное образовательное учреждение "Детский сад № 13"</t>
  </si>
  <si>
    <t>6666009021/1026600934249</t>
  </si>
  <si>
    <t xml:space="preserve">85.11 Образование дошкольное                                                                                                                                                                                                                                                                                                                                                    56.29.4 Деятельность социальных   
столовых, буфетов или кафетериев (в
офисах, больницах, школах, институтах и
пр.) на основе льготных цен на питание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</si>
  <si>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Муниципальное автономное дошкольное образовательное учреждение "Детский сад № 15 комбинированного вида"</t>
  </si>
  <si>
    <t>6666009487/1036600620858</t>
  </si>
  <si>
    <t xml:space="preserve">85.11 Образование дошкольное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</si>
  <si>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Муниципальное бюджетное дошкольное образовательное учреждение "Детский сад № 22"</t>
  </si>
  <si>
    <t>6665008152/1036600620693</t>
  </si>
  <si>
    <t>Муниципальное бюджетное дошкольное образовательное учреждение "Детский сад № 25 комбинированного вида"</t>
  </si>
  <si>
    <t>6666009470/1026600935184</t>
  </si>
  <si>
    <t>Муниципальное бюджетное дошкольное образовательное учреждение "Детский сад № 33 комбинированного вида"</t>
  </si>
  <si>
    <t>6666009568/1026600931004</t>
  </si>
  <si>
    <t>Муниципальное бюджетное дошкольное образовательное учреждение "Детский сад № 34"</t>
  </si>
  <si>
    <t>6665008480/1036600621001</t>
  </si>
  <si>
    <t>Муниципальное бюджетное дошкольное образовательное учреждение "Детский сад № 41 комбинированного вида"</t>
  </si>
  <si>
    <t>6612008536/1036600621452</t>
  </si>
  <si>
    <t>85.11 Образование дошкольное                                                  56.29.4 Деятельность социальных
столовых, буфетов или кафетериев (в
офисах, больницах, школах, институтах и
пр.) на основе льготных цен на питание</t>
  </si>
  <si>
    <t>Муниципальное бюджетное дошкольное образовательное учреждение "Детский сад № 46"</t>
  </si>
  <si>
    <t>Муниципальное бюджетное дошкольное образовательное учреждение "Детский сад № 52"</t>
  </si>
  <si>
    <t>Муниципальное бюджетное дошкольное образовательное учреждение "Детский сад № 57"</t>
  </si>
  <si>
    <t>6612022139/1076612000167</t>
  </si>
  <si>
    <t>Муниципальное бюджетное дошкольное образовательное учреждение "Детский сад № 58"</t>
  </si>
  <si>
    <t>6612022570/1076612000574</t>
  </si>
  <si>
    <t>Муниципальное бюджетное дошкольное образовательное учреждение "Детский сад № 62"</t>
  </si>
  <si>
    <t>6665008353/1036600622838</t>
  </si>
  <si>
    <t>Муниципальное бюджетное дошкольное образовательное учреждение "Детский сад № 65"</t>
  </si>
  <si>
    <t>6665005539/1026600932093</t>
  </si>
  <si>
    <t>Муниципальное бюджетное дошкольное образовательное учреждение "Детский сад № 68"</t>
  </si>
  <si>
    <t>6612037939/1126612000404</t>
  </si>
  <si>
    <t>Муниципальное автономное дошкольное образовательное учреждение "Детский сад № 70 общеразвивающего вида с приоритетным осуществлением деятельности по художественно-эстетическому направлению развития детей"</t>
  </si>
  <si>
    <t>Муниципальное бюджетное дошкольное образовательное учреждение "Детский сад № 72"</t>
  </si>
  <si>
    <t>Муниципальное бюджетное дошкольное образовательное учреждение "Детский сад № 73 комбинированного вида"</t>
  </si>
  <si>
    <t>6665008441/1026600935756</t>
  </si>
  <si>
    <t>Муниципальное бюджетное дошкольное образовательное учреждение "Детский сад № 74"</t>
  </si>
  <si>
    <t>6612046926/1156612000511</t>
  </si>
  <si>
    <t>Муниципальное бюджетное дошкольное образовательное учреждение "Детский сад № 78"</t>
  </si>
  <si>
    <t>6665008561/1026600938297</t>
  </si>
  <si>
    <t>Муниципальное автономное  дошкольное образовательное учреждение "Детский сад № 79"</t>
  </si>
  <si>
    <t>6665008321/1026600934491</t>
  </si>
  <si>
    <t>85.11 Образование дошкольное                                 56.29.4 Деятельность социальных
столовых, буфетов или кафетериев (в
офисах, больницах, школах, институтах и
пр.) на основе льготных цен на питание</t>
  </si>
  <si>
    <t>Муниципальное бюджетное дошкольное образовательное учреждение "Детский сад № 82 комбинированного вида"</t>
  </si>
  <si>
    <t>6666009430/1026600936207</t>
  </si>
  <si>
    <t xml:space="preserve">85.11 Образование дошкольное         </t>
  </si>
  <si>
    <t>Муниципальное бюджетное дошкольное образовательное учреждение "Детский сад № 83"</t>
  </si>
  <si>
    <t>6612022146/1076612000156</t>
  </si>
  <si>
    <t xml:space="preserve">85.11 Образование дошкольное
</t>
  </si>
  <si>
    <t>Орган местного самоуправления "Управление образования Каменск-Уральского городского округа"</t>
  </si>
  <si>
    <t>100</t>
  </si>
  <si>
    <t>Муниципальное бюджетное дошкольное образовательное учреждение "Детский сад № 84 общеразвивающего вида с приоритетным осуществлением деятельности по художественно-эстетическому направлению развития детей"</t>
  </si>
  <si>
    <t>6666009166/10266009361521</t>
  </si>
  <si>
    <t>Муниципальное бюджетное дошкольное образовательное учреждение "Детский сад № 85 комбинированного вида"</t>
  </si>
  <si>
    <t>6666009448/1026600932380</t>
  </si>
  <si>
    <t>Муниципальное бюджетное дошкольное образовательное учреждение "Детский сад № 86"</t>
  </si>
  <si>
    <t>6665008272/1026600931543</t>
  </si>
  <si>
    <t>Муниципальное бюджетное дошкольное образовательное учреждение "Детский сад № 87 комбинированного вида"</t>
  </si>
  <si>
    <t>6666009423/1026600935899</t>
  </si>
  <si>
    <t>Муниципальное бюджетное дошкольное образовательное учреждение "Детский сад № 88 комбинированного вида"</t>
  </si>
  <si>
    <t>6665008473/1026600934865</t>
  </si>
  <si>
    <t>Муниципальное бюджетное дошкольное образовательное учреждение "Детский сад № 89"</t>
  </si>
  <si>
    <t>6665008280/1026600931048</t>
  </si>
  <si>
    <t>Муниципальное бюджетное дошкольное образовательное учреждение "Детский сад № 91"</t>
  </si>
  <si>
    <t>6666009310/10260931499</t>
  </si>
  <si>
    <t>Муниципальное бюджетное дошкольное учреждение "Детский сад № 94"</t>
  </si>
  <si>
    <t>6666009247/1026600935173</t>
  </si>
  <si>
    <t>Муниципальное бюджетное дошкольное образовательное учреждение "Детский сад № 95 комбинированного вида"</t>
  </si>
  <si>
    <t>6665008297/1026600934470</t>
  </si>
  <si>
    <t>Муниципальное бюджетное дошкольное образовательное учреждение "Детский сад № 96"</t>
  </si>
  <si>
    <t>6666009141/10266000936229</t>
  </si>
  <si>
    <t>Муниципальное бюджетное дошкольное образовательное учреждение "Детский сад № 97 комбинированного вида"</t>
  </si>
  <si>
    <t>6665008346/1026600931345</t>
  </si>
  <si>
    <t>Муниципальное бюджетное дошкольное образовательное учреждение "Детский сад № 98"</t>
  </si>
  <si>
    <t>6665008610/1026600934656</t>
  </si>
  <si>
    <t>Муниципальное бюджетное дошкольное образовательное учреждение "Детский сад № 100 комбинированного вида"</t>
  </si>
  <si>
    <t>6665008402/1026600934480</t>
  </si>
  <si>
    <t>Муниципальное бюджетное дошкольное учреждение "Детский сад № 101"</t>
  </si>
  <si>
    <t>6612001890/1026600930366</t>
  </si>
  <si>
    <t>Муниципальное бюджетное дошкольное образовательное учреждение "Детский сад № 102 общеразвивающего вида с приоритетным  осуществлением   деятельности  по художественно-эстетическому   направлению   развития  детей"</t>
  </si>
  <si>
    <t>6665008530/1036600621309</t>
  </si>
  <si>
    <t>Муниципальное бюджетное дошкольное образовательное учреждение "Детский сад №103"</t>
  </si>
  <si>
    <t>6665008716/1036600621640</t>
  </si>
  <si>
    <t>Муниципальное бюджетное дошкольное образовательное учреждение "Детский сад №104"</t>
  </si>
  <si>
    <t>6665008579/1026600931477</t>
  </si>
  <si>
    <t>Муниципальное бюджетное дошкольное образовательное учреждение "Детский сад № 106 комбинированного вида"</t>
  </si>
  <si>
    <t>6666009007/1026600931477</t>
  </si>
  <si>
    <t>муниципальное казенное учреждение "Управление по делам гражданской обороны и чрезвычайным ситуациям г. Каменска-Уральского"</t>
  </si>
  <si>
    <t>муниципальное казенное учреждение "Управление капитального строительства"</t>
  </si>
  <si>
    <t>муниципальное казенное учреждение "Управление городского хозяйства"</t>
  </si>
  <si>
    <t>муниципальное казенное учреждение "Архив Муниципального образования  город Каменск-Уральский"</t>
  </si>
  <si>
    <t>муниципальное казенное учреждение "Расчетный центр г. Каменска-Уральского"</t>
  </si>
  <si>
    <t>муниципальное казенное учреждение "Санитарно-технологическая пищевая лаборатория"</t>
  </si>
  <si>
    <t>муниципальное казенное учреждение "Единая диспетчерская служба пассажирского транспорта города Каменска-Уральского"</t>
  </si>
  <si>
    <t>муниципальное казенное учреждение "Центр развития туризма г. Каменска-Уральского"</t>
  </si>
  <si>
    <t>муниципальное автономное учреждение "Санаторий "Каменская здравница"</t>
  </si>
  <si>
    <t>муниципальное автономное учреждение "Каменский рабочий"</t>
  </si>
  <si>
    <t>12.11.1999 / 07.10.2020 / 07.07.2022</t>
  </si>
  <si>
    <t>10.09.2003 / 18.09.2020 / 07.07.2022</t>
  </si>
  <si>
    <t>15.09.2004 / 15.09.2020 / 23.06.2022</t>
  </si>
  <si>
    <t>30.12.1992 / 22.09.2020 / 07.07.2022</t>
  </si>
  <si>
    <t>28.05.1992 / 15.09.2020 / 22.06.2022</t>
  </si>
  <si>
    <t>30.12.2019 / 15.09.2020 / 23.06.2022</t>
  </si>
  <si>
    <t>20.03.2013 / 18.09.2020 / 11.02.2022</t>
  </si>
  <si>
    <t>69.20, 63.11, 69.10</t>
  </si>
  <si>
    <t>85.14 Образование среднее общее                        56.29.4 Деятельность социальных
столовых, буфетов или кафетериев (в
офисах, больницах, школах, институтах и
пр.) на основе льготных цен на питание       68.20.2 Аренда и управление собственным
или арендованным нежилым недвижимым
имуществом                                                                                                                       85.12 Образование начальное общее                85.13 Образование основное общее                  85.30 Обучение профессиональное                                                                      85.41 Образование дополнительное детей и
взрослых                                                                                                 
88.91 Предоставление услуг по дневному
уходу за детьми                                                    88.99 Предоставление прочих социальных
услуг без обеспечения проживания, не
включенных в другие группировки                    90.01 Деятельность в области
исполнительских искусств
90.03 Деятельность в области
художественного творчества                                93.12 Деятельность спортивных клубов                              93.29 Деятельность зрелищноразвлекательная прочая</t>
  </si>
  <si>
    <t xml:space="preserve">85.13 Образование среднее общее                         56.29 Деятельность предприятий
общественного питания по прочим видам
организации питания                                            84.13 Регулирование и содействие
эффективному ведению экономической
деятельности предприятий
85.14 Образование среднее общее                                                                                85.41 Образование дополнительное детей и
взрослых                                                                                                                                              
88.91 Предоставление услуг по дневному
уходу за детьми                                                    88.99 Предоставление прочих социальных
услуг без обеспечения проживания, не
включенных в другие группировки                   96.09 Предоставление прочих
персональных услуг, не включенных в
другие группировки
</t>
  </si>
  <si>
    <t xml:space="preserve">85.14 Образование среднее общее                                          56.29 Деятельность предприятий
общественного питания по прочим видам
организации питания                                              84.13 Регулирование и содействие
эффективному ведению экономической
деятельности предприятий                                  
85.12 Образование начальное общее                85.13 Образование основное общее                                                                                                    85.41 Образование дополнительное детей и
взрослых                                                               86.90 Деятельность в области медицины
прочая                                                                                                                                         
88.91 Предоставление услуг по дневному
уходу за детьми                                                    88.99 Предоставление прочих социальных
услуг без обеспечения проживания, не
включенных в другие группировки                    96.09 Предоставление прочих
персональных услуг, не включенных в
другие группировки
</t>
  </si>
  <si>
    <t xml:space="preserve">85.14 Образование среднее общее                       56.29 Деятельность предприятий
общественного питания по прочим видам
организации питания                                              
85.12 Образование начальное общее                85.13 Образование основное общее                                                                                                   85.41 Образование дополнительное детей и
взрослых                                                                                          86.90 Деятельность в области медицины
прочая                                                                                                                                            
88.91 Предоставление услуг по дневному
уходу за детьми                                                    88.99 Предоставление прочих социальных
услуг без обеспечения проживания, не
включенных в другие группировки                                96.09 Предоставление прочих
персональных услуг, не включенных в
другие группировки
</t>
  </si>
  <si>
    <t xml:space="preserve">85.14 Образование среднее общее                             56.29 Деятельность предприятий
общественного питания по прочим видам
организации питания                                                 55.90 Деятельность по предоставлению
прочих мест для временного проживания              84.13 Регулирование и содействие
эффективному ведению экономической
деятельности предприятий
85.12 Образование начальное общее                85.13 Образование основное общее                                                                                                   85.41 Образование дополнительное детей и
взрослых                                                                         86.90.9 Деятельность в области медицины
прочая, не включенная в другие
группировки
</t>
  </si>
  <si>
    <t xml:space="preserve">85.14 Образование среднее общее                            56.29.4 Деятельность социальных
столовых, буфетов или кафетериев (в
офисах, больницах, школах, институтах и
пр.) на основе льготных цен на питание        68.20.2 Аренда и управление собственным
или арендованным нежилым недвижимым
имуществом                                                             
85.12 Образование начальное общее                85.13 Образование основное общее                    85.30 Обучение профессиональное                                                                                85.41 Образование дополнительное детей и
взрослых                                                                                                                                               
88.91 Предоставление услуг по дневному
уходу за детьми                                                    88.99 Предоставление прочих социальных
услуг без обеспечения проживания, не
включенных в другие группировки                   90.01 Деятельность в области
исполнительских искусств
90.03 Деятельность в области
художественного творчества                                93.12 Деятельность спортивных клубов                              93.29 Деятельность зрелищноразвлекательная прочая                 </t>
  </si>
  <si>
    <t xml:space="preserve">85.14 Образование среднее общее                        56.29 Деятельность предприятий
общественного питания по прочим видам
организации питания                                              84.13 Регулирование и содействие
эффективному ведению экономической
деятельности предприятий
85.12 Образование начальное общее                85.13 Образование основное общее                    85.30 Обучение профессиональное                                                                                             85.41 Образование дополнительное детей и
взрослых                                                              86.90.9 Деятельность в области медицины
прочая, не включенная в другие
группировки                                                                                                                                               
88.91 Предоставление услуг по дневному
уходу за детьми                                                    88.99 Предоставление прочих социальных
услуг без обеспечения проживания, не
включенных в другие группировки                                                                                         96.09 Предоставление прочих
персональных услуг, не включенных в
другие группировки
</t>
  </si>
  <si>
    <t>6666009543/1036600621683</t>
  </si>
  <si>
    <t>6666009198/1026600935030</t>
  </si>
  <si>
    <t>6666009159/1026600932456</t>
  </si>
  <si>
    <t>90.04.3; 18.11;  18.12;  46.49.31;  58.11;  58.11.1;  59.13;  59.14;  68.20.2;  68.32;  68.32.2; 71.12.1; 73.11; 73.20.2; 77.29.2; 82.99;  90.01;  90.02;  90.03;  90.04;  90.04.1;  93.29;  93.29.9;  96.09</t>
  </si>
  <si>
    <t>МАУДО "Спортивная школа города Каменска-Уральского"</t>
  </si>
  <si>
    <t>04.12.2002/27.01.2023</t>
  </si>
  <si>
    <t xml:space="preserve">Основной 85.41 Образование дополнительное детей и взрослых Дополнительные 93.19 Деятельность в области спорта прочая 77.21 Прокат и аренда товаров для отдыха и спортивных товаров
93.12 Деятельность спортивных клубов
93.29 Деятельность зрелищно-развлекательная прочая
93.11 Деятельность спортивных объектов
</t>
  </si>
  <si>
    <t xml:space="preserve">
69.20 Деятельность по оказанию услуг в области бухгалтерского учета, по проведению финансового аудита, по налоговому консультированию 69.10 Деятельность в области права</t>
  </si>
  <si>
    <t>МАУДО "Спортивная школа олимпийского резерва города Каменска-Уральского"</t>
  </si>
  <si>
    <t>02.03.1999/30.01.2023</t>
  </si>
  <si>
    <t xml:space="preserve">Основной 85.41 Образование дополнительное детей и взрослых Дополнительные  93.19 Деятельность в области спорта прочая     
96.04 Деятельность физкультурно- оздоровительная
55.90 Деятельность по предоставлению прочих мест для временного проживания 85.41.1 Образование в области спорта и отдыха 85.41.9 Образование дополнительное детей и взрослых, не включенное в другие группировки </t>
  </si>
  <si>
    <t>МАУДО «Каменск-Уральская спортивная школа по техническим видам спорта «Юность-ДОСААФ»</t>
  </si>
  <si>
    <t>22.10.2015/ 30.01.2023</t>
  </si>
  <si>
    <t>Основной 85.41 Образование дополнительное детей и взрослых Дополнительные 93.19 Деятельность в области спорта прочая        52.21.24 Деятельность стоянок для транспортных средств
52.21 Деятельность вспомогательная, связанная с сухопутным транспортом
81.29.9 Деятельность по чистке и уборке прочая, не включенная в другие группировки
77.21 Прокат и аренда товаров для отдыха и спортивных товаров
93.29 Деятельность зрелищно-развлекательная прочая
45.20.1 Техническое обслуживание и ремонт легковых автомобилей и легких грузовых автотранспортных средств
45.40 Торговля мотоциклами, их деталями, узлами и принадлежностями; техническое обслуживание и ремонт мотоциклов
93.29.9 Деятельность зрелищно-развлекательная прочая, не включенная в другие группировки
96.04 Деятельность физкультурно- оздоровительная
82.99 Деятельность по предоставлению прочих вспомогательных услуг для бизнеса, не включенная в другие группировки
79.90.3 Деятельность по предоставлению туристических услуг, связанных с бронированием
68.20.2 Аренда и управление собственным или арендованным нежилым недвижимым имуществом
93.11 Деятельность спортивных объектов
45.20.2 Техническое обслуживание и ремонт прочих автотранспортных средств
73.11 Деятельность рекламных агентств
96.09 Предоставление прочих персональных услуг, не включенных в другие группировки 50.30 Деятельность внутреннего водного пассажирского транспорта 81.29.1 Дезинфекция, дезинсекция, дератизация здания, промышленного оборудования 81.29.2 Подметание улиц и уборка снегоа 84.41.1 Образование в области спорта и отдыха 85.41.9 Образование дополнительное детей и взрослых, не включенное в другие группировки 49.39.3 Перевозки пассажиров сухопутным транспортом по заказам</t>
  </si>
  <si>
    <t>Акционерное общество «Горвнешблагоустройство»</t>
  </si>
  <si>
    <t>6612019658, 1069612017925</t>
  </si>
  <si>
    <t>10.05.2006 / 12.05.2016</t>
  </si>
  <si>
    <t>Деятельность по чистке и уборке прочая, не включенная в другие группировки (81.29.9)</t>
  </si>
  <si>
    <t>Каменск-Уральский городской округ Свердловской области</t>
  </si>
  <si>
    <t>Акционерное общество «Водоканал Каменск-Уральский»</t>
  </si>
  <si>
    <t>6612019640, 1069612017936</t>
  </si>
  <si>
    <t>10.05.2006 / 21.10.2020</t>
  </si>
  <si>
    <t>Забор, очистка и распределение воды (36.00)</t>
  </si>
  <si>
    <t>орган местного самоуправления "Комитет по управлению имуществом Каменск-Уральского городского округа"</t>
  </si>
  <si>
    <t>муниципальное унитарное предприятие "Аптека № 158 Каменск-Уральского городского округа"</t>
  </si>
  <si>
    <t>6612002012, 1026600933655</t>
  </si>
  <si>
    <t>21.02.1992 / 23.11.2020</t>
  </si>
  <si>
    <t>Торговля розничная лекарственными средствами в специализированных магазинах (аптеках) (47.73)</t>
  </si>
  <si>
    <t>муниципальное унитарное предприятие "Электрические сети города Каменска-Уральского "</t>
  </si>
  <si>
    <t>6612036491, 1116612002649</t>
  </si>
  <si>
    <t>19.08.2011 / 03.10.2024</t>
  </si>
  <si>
    <t>Передача электроэнергии и технологическое присоединение к распределительным электросетям (35.12)</t>
  </si>
  <si>
    <t>6612009353, 1026600934139</t>
  </si>
  <si>
    <t>26.04.2021 / 03.07.2023</t>
  </si>
  <si>
    <t>Деятельность санаторно-курортных организаций (86.90.4)</t>
  </si>
  <si>
    <t>6612044301, 1146612000589</t>
  </si>
  <si>
    <t>01.04.2014 / 20.04.2021</t>
  </si>
  <si>
    <t>Издание газет (58.13)</t>
  </si>
  <si>
    <t>6666007049, 1036600622134</t>
  </si>
  <si>
    <t>12.05.1994 / 02.11.2023</t>
  </si>
  <si>
    <t>Деятельность, связанная с обеспечением военной безопасности (84.22)</t>
  </si>
  <si>
    <t>6665006620, 1026600937901</t>
  </si>
  <si>
    <t>28.08.1995 / 09.07.2019</t>
  </si>
  <si>
    <t>Деятельность в области архитектуры, инженерных изысканий и предоставление технических консультаций в этих областях (71.1)</t>
  </si>
  <si>
    <t>муниципальное казенное учреждение "Управление муниципальным жилищным фондом"</t>
  </si>
  <si>
    <t>6612036413, 1116612002451</t>
  </si>
  <si>
    <t>10.08.2011 / 12.10.2020</t>
  </si>
  <si>
    <t>Управление недвижимым имуществом за вознаграждение или на договорной основе (68.32)</t>
  </si>
  <si>
    <t>6612015445, 1046600632330</t>
  </si>
  <si>
    <t>23.12.2004 / 30.01.2024</t>
  </si>
  <si>
    <t>6612028966, 1086612003972</t>
  </si>
  <si>
    <t>18.12.2008 / 26.10.2020</t>
  </si>
  <si>
    <t>Деятельность библиотек и архивов (91.01)</t>
  </si>
  <si>
    <t>6612031567, 1096612002552</t>
  </si>
  <si>
    <t>31.12.2009 / 21.10.2019</t>
  </si>
  <si>
    <t>Предоставление прочих социальных услуг без обеспечения проживания, не включенных в другие группировки (88.99)</t>
  </si>
  <si>
    <t>6666003943, 1026600937758</t>
  </si>
  <si>
    <t>13.04.1992 / 24.12.2015</t>
  </si>
  <si>
    <t>Судебно-экспертная деятельность (71.20.2)</t>
  </si>
  <si>
    <t>6612027627, 1086612002620</t>
  </si>
  <si>
    <t>04.09.2008 / 25.12.2020</t>
  </si>
  <si>
    <t>Деятельность сухопутного пассажирского транспорта: перевозки пассажиров в городском и пригородном сообщении (49.31)</t>
  </si>
  <si>
    <t>6612053088, 1186658038577</t>
  </si>
  <si>
    <t>17.05.2018 / 02.10.2023</t>
  </si>
  <si>
    <t>Регулирование и содействие эффективному ведению экономической деятельности предприятий (84.13)</t>
  </si>
  <si>
    <t>25.12.2013/28.10.2024</t>
  </si>
  <si>
    <t>6666008236/ 1026600935778</t>
  </si>
  <si>
    <t>6665007310/ 1026600931466</t>
  </si>
  <si>
    <t>11.03.1997  /15.09.2022</t>
  </si>
  <si>
    <t>6666009014/ 1036600623070</t>
  </si>
  <si>
    <t>6665008096/ 1026600935020</t>
  </si>
  <si>
    <t>22.09.1998/ 06.07.2021</t>
  </si>
  <si>
    <t>6666007867/ 1023300929630</t>
  </si>
  <si>
    <t>20.05.1996 /04.10.2022</t>
  </si>
  <si>
    <t xml:space="preserve">85.14 Образование среднее общее                      56.29 Деятельность предприятий
общественного питания по прочим видам
организации питания                                            85.12 Образование начальное общее                85.13 Образование основное общее                                                          85.41 Образование дополнительное детей и
взрослых                                                               86.90.9 Деятельность в области медицины
прочая, не включенная в другие
группировки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96.09 Предоставление прочих
персональных услуг, не включенных в
другие группировки
</t>
  </si>
  <si>
    <t>6665006821/ 1026600936482</t>
  </si>
  <si>
    <t>26.12.1995/ 24.12.2020</t>
  </si>
  <si>
    <t xml:space="preserve">85.14 Образование среднее общее                        56.29 Деятельность предприятий
общественного питания по прочим видам
организации питания                                             84.13 Регулирование и содействие
эффективному ведению экономической
деятельности предприятий
85.12 Образование начальное общее                85.13 Образование основное общее                     85.30 Обучение профессиональное                                                        85.41 Образование дополнительное детей и
взрослых                                                              86.90.9 Деятельность в области медицины
прочая, не включенная в другие
группировки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96.09 Предоставление прочих
персональных услуг, не включенных в
другие группировки
</t>
  </si>
  <si>
    <t>6666008606/ 1026600937736</t>
  </si>
  <si>
    <t>25.11.1997 /22.09.2022</t>
  </si>
  <si>
    <t xml:space="preserve">85.14 Образование среднее общее                     56.29 Деятельность предприятий
общественного питания по прочим видам
организации питания                                                   84.13 Регулирование и содействие
эффективному ведению экономической
деятельности предприятий
85.12 Образование начальное общее                85.13 Образование основное общее                                                                        85.41 Образование дополнительное детей и
взрослых                                                               86.90.9 Деятельность в области медицины
прочая, не включенная в другие
группировки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96.09 Предоставление прочих
персональных услуг, не включенных в
другие группировки
</t>
  </si>
  <si>
    <t>6666007793/ 1026600937296</t>
  </si>
  <si>
    <t>26.12.1995/ 13.09.2022</t>
  </si>
  <si>
    <t>85.14 Образование среднее общее                              56.29.4 Деятельность социальных
столовых, буфетов или кафетериев (в
офисах, больницах, школах, институтах и
пр.) на основе льготных цен на питание       63.99.1 Деятельность по оказанию
консультационных и информационных
услуг                                                                     68.20.2 Аренда и управление собственным
или арендованным нежилым недвижимым
имуществом                                                               85.12 Образование начальное общее                85.13 Образование основное общее                  85.30 Обучение профессиональное                                                                      85.41 Образование дополнительное детей и
взрослых                                                   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  90.01 Деятельность в области
исполнительских искусств
90.03 Деятельность в области
художественного творчества                                93.12 Деятельность спортивных клубов                              93.29 Деятельность зрелищноразвлекательная прочая</t>
  </si>
  <si>
    <t>6665007695/ 1026600935569</t>
  </si>
  <si>
    <t>6665007350 /1026600934975</t>
  </si>
  <si>
    <t>6666008204/ 1036600623883</t>
  </si>
  <si>
    <t>17.02.1997 /15.11.2022</t>
  </si>
  <si>
    <t xml:space="preserve">85.14 Образование среднее общее                      56.29 Деятельность предприятий
общественного питания по прочим видам
организации питания                                         63.99.1 Деятельность по оказанию
консультационных и информационных
услуг                                                                     68.20.2 Аренда и управление собственным
или арендованным нежилым недвижимым
имуществом                                                           84.13 Регулирование и содействие
эффективному ведению экономической
деятельности предприятий                                                             85.12 Образование начальное общее                85.13 Образование основное общее                  85.30 Обучение профессиональное                                                                      85.41 Образование дополнительное детей и
взрослых                                                                     86.90.9 Деятельность в области медицины
прочая, не включенная в другие
группировки                                                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  90.01 Деятельность в области
исполнительских искусств
90.03 Деятельность в области
художественного творчества                                93.12 Деятельность спортивных клубов                              93.29 Деятельность зрелищноразвлекательная прочая
</t>
  </si>
  <si>
    <t>6666008444/ 1026600935679</t>
  </si>
  <si>
    <t>85.14 Образование среднее общее                     56.29.4 Деятельность социальных
столовых, буфетов или кафетериев (в
офисах, больницах, школах, институтах и
пр.) на основе льготных цен на питание           68.20.2 Аренда и управление собственным
или арендованным нежилым недвижимым
имуществом                                                                                                                       85.12 Образование начальное общее                85.13 Образование основное общее                  85.30 Обучение профессиональное                                                                      85.41 Образование дополнительное детей и
взрослых                                                                 86.90.9 Деятельность в области медицины
прочая, не включенная в другие
группировки                                                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  90.01 Деятельность в области
исполнительских искусств
90.03 Деятельность в области
художественного творчества                                93.12 Деятельность спортивных клубов                              93.29 Деятельность зрелищноразвлекательная прочая</t>
  </si>
  <si>
    <t>6666007874 /1036600620451</t>
  </si>
  <si>
    <t>20.05.1996/ 10.08.2020</t>
  </si>
  <si>
    <t>6665007462/ 1026600933809</t>
  </si>
  <si>
    <t xml:space="preserve">85.14 Образование среднее общее                        56.29 Деятельность предприятий
общественного питания по прочим видам
организации питания                                                        84.13 Регулирование и содействие
эффективному ведению экономической
деятельности предприятий
85.12 Образование начальное общее                85.13 Образование основное общее                  85.30 Обучение профессиональное                                                                      85.41 Образование дополнительное детей и
взрослых                                                                    86.90.9 Деятельность в области медицины
прочая, не включенная в другие
группировки                                                                                           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 96.09 Предоставление прочих
персональных услуг, не включенных в
другие группировки
</t>
  </si>
  <si>
    <t>6666008388/ 1026600935283</t>
  </si>
  <si>
    <t xml:space="preserve">85.14 Образование среднее общее                      56.29 Деятельность предприятий
общественного питания по прочим видам
организации питания                                               84.13 Регулирование и содействие
эффективному ведению экономической
деятельности предприятий
85.12 Образование начальное общее                85.13 Образование основное общее                                                                                  85.41 Образование дополнительное детей и
взрослых                                                                     86.90.9 Деятельность в области медицины
прочая, не включенная в другие
группировки                                                                                           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 96.09 Предоставление прочих
персональных услуг, не включенных в
другие группировки
</t>
  </si>
  <si>
    <t>6665008138/ 1026600935833</t>
  </si>
  <si>
    <t>12.11.1998/ 28.06.2022</t>
  </si>
  <si>
    <t>6666008613/ 1036600621155</t>
  </si>
  <si>
    <t>6666006951/ 1036600621133</t>
  </si>
  <si>
    <t>15.12.1997 /20.09.2022</t>
  </si>
  <si>
    <t>6612013381/ 1036600633552</t>
  </si>
  <si>
    <t>09.10.2003/ 18.02.2020</t>
  </si>
  <si>
    <t>6612054998/ 1206600004710</t>
  </si>
  <si>
    <t>6666007786/ 1036600620540</t>
  </si>
  <si>
    <t>26.12.1995/ 15.09.2022</t>
  </si>
  <si>
    <t>01.07.1997/ 28.09.2022</t>
  </si>
  <si>
    <t>23.03.2001/ 24.12.2020</t>
  </si>
  <si>
    <t>04.11.1995/ 19.08.2020</t>
  </si>
  <si>
    <t>31.12.2003/ 22.09.2022</t>
  </si>
  <si>
    <t>26.03.1997/ 24.12.2020</t>
  </si>
  <si>
    <t>22.04.1997/ 16.09.2022</t>
  </si>
  <si>
    <t>14.04.1997 19.09.2022</t>
  </si>
  <si>
    <t>01.07.1997 /02.04.2021</t>
  </si>
  <si>
    <t>23.07.1997/ 06.09.2022</t>
  </si>
  <si>
    <t>28.06.2002/ 28.03.2018</t>
  </si>
  <si>
    <t>05.11.2004/ 15.02.2016</t>
  </si>
  <si>
    <t>08.02.1999/ 25.01.2016</t>
  </si>
  <si>
    <t>06.02.2007/ 04.02.2021</t>
  </si>
  <si>
    <t>29.04.1999 /10.12.2018</t>
  </si>
  <si>
    <t>18.11.2010/ 24.12.2020</t>
  </si>
  <si>
    <t>25.01.1999 /17.05.2022</t>
  </si>
  <si>
    <t>22.12.1998/ 11.10.2019</t>
  </si>
  <si>
    <t>22.12.1999/ 10.02.2016</t>
  </si>
  <si>
    <t>04.09.2001 /29.03.2021</t>
  </si>
  <si>
    <t>18.11.1998/ 10.12.2019</t>
  </si>
  <si>
    <t>29.04.1999/ 21.10.2022</t>
  </si>
  <si>
    <t>02.03.1999 /21.05.2020</t>
  </si>
  <si>
    <t>21.11.2000/ 31.12.2019</t>
  </si>
  <si>
    <t xml:space="preserve">29.04.1999/ 11.04.2022
</t>
  </si>
  <si>
    <t>25.01.1999/ 23.09.2022</t>
  </si>
  <si>
    <t>27.02.2007/ 10.02.2016</t>
  </si>
  <si>
    <t>04.09.2001/ 19.01.2022</t>
  </si>
  <si>
    <t xml:space="preserve">05.02.1996/ 28.02.2019
</t>
  </si>
  <si>
    <t>14.02.2012/ 10.02.2016</t>
  </si>
  <si>
    <t xml:space="preserve">31.05.1999/ 28.04.2022
</t>
  </si>
  <si>
    <t xml:space="preserve">15.01.1999/ 13.12.2017
</t>
  </si>
  <si>
    <t>17.02.1999/ 04.04.2016</t>
  </si>
  <si>
    <t>13.03.2015/ 04.05.2016</t>
  </si>
  <si>
    <t>30.12.1998/ 13.07.2021</t>
  </si>
  <si>
    <t>07.04.1999/ 17.09.2020</t>
  </si>
  <si>
    <t>24.01.2007 /20.09.2021</t>
  </si>
  <si>
    <t>20.01.1999/ 13.06.2017</t>
  </si>
  <si>
    <t>15.01.1999/ 23.09.2022</t>
  </si>
  <si>
    <t>15.01.1999/ 22.06.2022</t>
  </si>
  <si>
    <t>02.03.1999/ 31.08.2022</t>
  </si>
  <si>
    <t>08.02.1999 /23.06.2022</t>
  </si>
  <si>
    <t>30.12.1998/ 17.11.2021</t>
  </si>
  <si>
    <t>09.04.1999 /05.12.2019</t>
  </si>
  <si>
    <t>02.02.1999 /22.10.2021</t>
  </si>
  <si>
    <t>22.03.1999 /11.03.2016</t>
  </si>
  <si>
    <t>07.05.1999/ 15.09.2022</t>
  </si>
  <si>
    <t>12.11.1998/ 24.02.2016</t>
  </si>
  <si>
    <t>01.09.2010 / 18.09.2020 / 23.06.2022 / 04.03.2024</t>
  </si>
  <si>
    <t>МАУДО "Спортивная школа бокса "Витязь"</t>
  </si>
  <si>
    <t>17.05.2010/24.09.2025</t>
  </si>
  <si>
    <t>Основное 85.41 Образование дополнительное детей и взрослых 85.41.1 Образование в области спорта и отдыха 85.41.9 Образование дополнительное детей и взрослых, не включенное в другие группировки
93.19 Деятельность в области спорта прочая
93.29 Деятельность по организации отдыха и развлечений прочая
96.04 Деятельность физкультурно- оздоровительная     96.09 Предоставление прочих персональных услуг, не включенных в другие группировки</t>
  </si>
  <si>
    <t>26.03.1997  /05.10.2022</t>
  </si>
  <si>
    <t xml:space="preserve">85.14 Образование среднее общее                 56.29.4 Деятельность социальных
столовых, буфетов или кафетериев (в
офисах, больницах, школах, институтах и                       
пр.) на основе льготных цен на питание                                                                                                                                                                                                                                                               68.20.2 Аренда и управление собственным
или арендованным нежилым недвижимым
имуществом                                                           85.12 Образование начальное общее                    85.13 Образование основное общее                      85.30 Обучение профессиональное                     85.41 Образование дополнительное детей и
взрослых                                                                 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         90.01 Деятельность в области
исполнительских искусств                                                90.03 Деятельность в области
художественного творчества                                              93.12 Деятельность спортивных клубов 93.29 Деятельность зрелищноразвлекательная прочая                       
</t>
  </si>
  <si>
    <t>Муниципальное автономное общеобразовательное учреждение "Средняя общеобразовательная школа №5 "</t>
  </si>
  <si>
    <t xml:space="preserve">85.14 Образование среднее общее                 56.29.4 Деятельность социальных
столовых, буфетов или кафетериев (в
офисах, больницах, школах, институтах и                       
пр.) на основе льготных цен на питание                                                                                                                                                                                                                                                               68.20.2 Аренда и управление собственным
или арендованным нежилым недвижимым
имуществом                                                          85.12 Образование начальное общее                    85.13 Образование основное общее                      85.30 Обучение профессиональное                     85.41 Образование дополнительное детей и
взрослых                                                                 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                         
</t>
  </si>
  <si>
    <t>12.11.1998/ 12.01.2017</t>
  </si>
  <si>
    <t xml:space="preserve">85.14 Образование среднее общее                             55.90 Деятельность по предоставлению
прочих мест для временного проживания           56.29 Деятельность предприятий
общественного питания по прочим видам
организации питания                                              84.13 Регулирование и содействие
эффективному ведению экономической
деятельности предприятий                                  85.12 Образование начальное общее                    85.13 Образование основное общее                                          85.41 Образование дополнительное детей и
взрослых                                                              86.90.9 Деятельность в области медицины
прочая, не включенная в другие
группировки 
</t>
  </si>
  <si>
    <t xml:space="preserve">85.13 Образование основное общее             56.29.4 Деятельность социальных
столовых, буфетов или кафетериев (в
офисах, больницах, школах, институтах и
пр.) на основе льготных цен на питание          84.13 Регулирование и содействие
эффективному ведению экономической
деятельности предприятий                                   85.12 Образование начальное общее                                       85.30 Обучение профессиональное                     85.41 Образование дополнительное детей и
взрослых                                                               86.90.9 Деятельность в области медицины
прочая, не включенная в другие
группировки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                                                   93.12 Деятельность спортивных клубов                  </t>
  </si>
  <si>
    <t>38649,9+7008,1</t>
  </si>
  <si>
    <t>07.10.1997/11.10.2022</t>
  </si>
  <si>
    <t xml:space="preserve">85.14 Образование среднее общее                     56.29.4 Деятельность социальных
столовых, буфетов или кафетериев (в
офисах, больницах, школах, институтах и
пр.) на основе льготных цен на питание      68.20.2 Аренда и управление собственным
или арендованным нежилым недвижимым
имуществом                                                               85.12 Образование начальное общее                85.13 Образование основное общее                  85.30 Обучение профессиональное                                                                      85.41 Образование дополнительное детей и
взрослых                                                   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</t>
  </si>
  <si>
    <t>01.04.1997/ 28.09.2022</t>
  </si>
  <si>
    <t xml:space="preserve">85.13 Образование среднее общее                      56.29 Деятельность предприятий
общественного питания по прочим видам
организации питания                                            55.90 Деятельность по предоставлению
прочих мест для временного проживания      84.13 Регулирование и содействие
эффективному ведению экономической
деятельности предприятий
85.12 Образование начальное общее                                                                                        85.41 Образование дополнительное детей и
взрослых                                                                    86.90.9 Деятельность в области медицины
прочая, не включенная в другие
группировки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 93.12 Деятельность спортивных клубов
</t>
  </si>
  <si>
    <t>Муниципальное автономное общеобразовательное учреждение "Средняя общеобразовательная школа № 30 "</t>
  </si>
  <si>
    <t>29.07.1997/ 20.09.2022</t>
  </si>
  <si>
    <t>12.05.1997/24.12.2020</t>
  </si>
  <si>
    <t>01.07.1997/19.09.2022</t>
  </si>
  <si>
    <t xml:space="preserve">85.13 Образование среднее общее                           56.29.4 Деятельность социальных
столовых, буфетов или кафетериев (в
офисах, больницах, школах, институтах и
пр.) на основе льготных цен на питание         84.13 Регулирование и содействие
эффективному ведению экономической
деятельности предприятий
85.12 Образование начальное общее                85.13 Образование основное общее                    85.30 Обучение профессиональное                                                                                85.41 Образование дополнительное детей и
взрослых                                                                                                                                               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 90.01 Деятельность в области
исполнительских искусств
90.03 Деятельность в области
художественного творчества                                93.12 Деятельность спортивных клубов                              93.29 Деятельность зрелищноразвлекательная прочая                                                                                96.09 Предоставление прочих
персональных услуг, не включенных в
другие группировки
</t>
  </si>
  <si>
    <t>22.12.1997/</t>
  </si>
  <si>
    <t xml:space="preserve">85.14 Образование среднее общее                        56.29.4 Деятельность социальных
столовых, буфетов или кафетериев (в
офисах, больницах, школах, институтах и
пр.) на основе льготных цен на питание      68.20.2 Аренда и управление собственным
или арендованным нежилым недвижимым
имуществом                                                             
85.12 Образование начальное общее                85.13 Образование основное общее                             85.30 Обучение профессиональное                                                                                  85.41 Образование дополнительное детей и
взрослых                                                                                                                                                  
88.91 Предоставление услуг по дневному
уходу за детьми                                                     88.99 Предоставление прочих социальных
услуг без обеспечения проживания, не
включенных в другие группировки                      90.01 Деятельность в области
исполнительских искусств
90.03 Деятельность в области
художественного творчества                                93.12 Деятельность спортивных клубов                              93.29 Деятельность зрелищноразвлекательная прочая                 </t>
  </si>
  <si>
    <t>88.99 Предоставление прочих социальных
услуг без обеспечения проживания, не
включенных в другие группировки
85.11 Образование дошкольное                                 85.41 Образование дополнительное детей и</t>
  </si>
  <si>
    <t xml:space="preserve">85.14 Образование среднее общее 56.29.4 Деятельность социальных
столовых, буфетов или кафетериев (в
офисах, больницах, школах, институтах и
пр.) на основе льготных цен на питание             85.12 Образование начальное общее                85.13 Образование основное общее                    85.30 Обучение профессиональное                                                                                85.41 Образование дополнительное детей и
взрослых                                                                                                                                               
88.91 Предоставление услуг по дневному
уходу за детьми                                                    88.99 Предоставление прочих социальных
услуг без обеспечения проживания, не
включенных в другие группировки                   90.01 Деятельность в области
исполнительских искусств
90.03 Деятельность в области
художественного творчества                                93.12 Деятельность спортивных клубов                              93.29 Деятельность зрелищноразвлекательная прочая                 </t>
  </si>
  <si>
    <t xml:space="preserve">85.14 Образование среднее общее                        55.90 Деятельность по предоставлению
прочих мест для временного проживания 56.29 Деятельность предприятий
общественного питания по прочим видам
организации питания                                              84.13 Регулирование и содействие
эффективному ведению экономической
деятельности предприятий                                                          
85.12 Образование начальное общее                85.13 Образование основное общее        86.90.9 Деятельность в области медицины
прочая, не включенная в другие
группировки                       
</t>
  </si>
  <si>
    <t xml:space="preserve">85.14 Образование среднее общее                       55.90 Деятельность по предоставлению
прочих мест для временного проживания 56.29 Деятельность предприятий
общественного питания по прочим видам
организации питания                                            84.13 Регулирование и содействие
эффективному ведению экономической
деятельности предприятий
85.12 Образование начальное общее                85.13 Образование основное общее                                                                                                    85.41 Образование дополнительное детей и
взрослых                                                          86.90.9 Деятельность в области медицины
прочая, не включенная в другие
группировки     
</t>
  </si>
  <si>
    <t xml:space="preserve">85.14 Образование среднее общее                                56.29 Деятельность предприятий
общественного питания по прочим видам
организации питания                                             63.99.1 Деятельность по оказанию
консультационных и информационных
услуг                                                                   84.13 Регулирование и содействие
эффективному ведению экономической
деятельности предприятий
85.12 Образование начальное общее                85.13 Образование основное общее                                                                                                 85.41 Образование дополнительное детей и
взрослых                                                              86.90.9 Деятельность в области медицины
прочая, не включенная в другие
группировки                                                                                                                                               
88.91 Предоставление услуг по дневному
уходу за детьми                                                    88.99 Предоставление прочих социальных
услуг без обеспечения проживания, не
включенных в другие группировки                                              93.12 Деятельность спортивных клубов                                           96.09 Предоставление прочих
персональных услуг, не включенных в
другие группировки
</t>
  </si>
  <si>
    <t>24.04.1995/ 21.07.2016</t>
  </si>
  <si>
    <t xml:space="preserve">85.14 Образование среднее общее                          55.90 Деятельность по предоставлению
прочих мест для временного проживания                     56.29 Деятельность предприятий
общественного питания по прочим видам
организации питания                                              84.13 Регулирование и содействие
эффективному ведению экономической
деятельности предприятий
85.12 Образование начальное общее                85.13 Образование основное общее                    85.30 Обучение профессиональное                                                                                             85.41 Образование дополнительное детей и
взрослых                                                              86.90.9 Деятельность в области медицины
прочая, не включенная в другие
группировки                                                                                                                                               
</t>
  </si>
  <si>
    <t xml:space="preserve">85.14 Образование среднее общее                            56.29.4 Деятельность социальных
столовых, буфетов или кафетериев (в
офисах, больницах, школах, институтах и
пр.) на основе льготных цен на питание     85.11 Образование дошкольное                                                                                                
85.12 Образование начальное общее                85.13 Образование основное общее                    85.30 Обучение профессиональное                                                                                85.41 Образование дополнительное детей и
взрослых                                                              85.41.1 Образование в области спорта и
отдыха                                                                 85.41.2 Образование в области культуры 85.41.9 Образование дополнительное детей
и взрослых прочее, не включенное в другие
группировки                                                                                                                                                                           
88.91 Предоставление услуг по дневному
уходу за детьми                                                    88.99 Предоставление прочих социальных
услуг без обеспечения проживания, не
включенных в другие группировки                   90.01 Деятельность в области
исполнительских искусств
90.03 Деятельность в области
художественного творчества                                93.12 Деятельность спортивных клубов                              93.29 Деятельность зрелищноразвлекательная прочая                 </t>
  </si>
  <si>
    <t xml:space="preserve">85.14 Образование среднее общее                                               56.29.4 Деятельность социальных
столовых, буфетов или кафетериев (в
офисах, больницах, школах, институтах и
пр.) на основе льготных цен на питание     63.99.1 Деятельность по оказанию
консультационных и информационных
услуг                                                        68.20.2 Аренда и управление собственным
или арендованным нежилым недвижимым
имуществом                                                                    
85.12 Образование начальное общее                85.13 Образование основное общее                    85.30 Обучение профессиональное                                                                                             85.41 Образование дополнительное детей и
взрослых                                                                 88.91 Предоставление услуг по дневному
уходу за детьми                                                    88.99 Предоставление прочих социальных
услуг без обеспечения проживания, не
включенных в другие группировки                   90.01 Деятельность в области
исполнительских искусств
90.03 Деятельность в области
художественного творчества                                93.12 Деятельность спортивных клубов                              93.29 Деятельность зрелищноразвлекательная прочая                                                                                                                                                                                           
</t>
  </si>
  <si>
    <t xml:space="preserve">85.14 Образование среднее общее                          55.90 Деятельность по предоставлению
прочих мест для временного проживания                     56.29 Деятельность предприятий
общественного питания по прочим видам
организации питания                                              84.13 Регулирование и содействие
эффективному ведению экономической
деятельности предприятий
85.12 Образование начальное общее                85.13 Образование основное общее                                                                                                            85.41 Образование дополнительное детей и
взрослых                                                              86.90.9 Деятельность в области медицины
прочая, не включенная в другие
группировки                                                                                                                                               
</t>
  </si>
  <si>
    <t>06.03.2015/ 12.09.2017</t>
  </si>
  <si>
    <t xml:space="preserve">85.41 Образование дополнительное детей и взрослых                                                      18.12 Прочие виды полиграфической
деятельности                                                           49.3 Деятельность прочего сухопутного
пассажирского транспорта                                     52.29 Деятельность вспомогательная
прочая, связанная с перевозками                         55.90 Деятельность по предоставлению
прочих мест для временного проживания                                                                                   58.11.1 Издание книг, брошюр, рекламных
буклетов и аналогичных изданий, включая
издание словарей и энциклопедий, в том
числе для слепых, в печатном виде                       62.09 Деятельность, связанная с
использованием вычислительной техники и
информационных технологий, прочая                     71.1 Деятельность в области архитектуры,
инженерных изысканий и предоставление
технических консультаций в этих областях 71.12.5 Деятельность в области
гидрометеорологии и смежных с ней
областях, мониторинга состояния
окружающей среды, ее загрязнения                   71.12.6 Деятельность в области
технического регулирования,
стандартизации, метрологии, аккредитации,
каталогизации продукции                                       72.19 Научные исследования и разработки
в области естественных и технических наук
прочие                                                                     73.11 Деятельность рекламных агентств    74.20 Деятельность в области фотографии    74.30 Деятельность по письменному и
устному переводу                                              77.21 Прокат и аренда товаров для отдыха и
спортивных товаров                                               77.29.9 Прокат прочих бытовых изделий и
предметов личного пользования для
домашних хозяйств, предприятий и
организаций, не включенных в другие
группировки                                                         79.11 Деятельность туристических агентств   82.19 Деятельность по фотокопированию и
подготовке документов и прочая
специализированная вспомогательная
деятельность по обеспечению деятельности
офиса                                                                 82.99 Деятельность по предоставлению
прочих вспомогательных услуг для
бизнеса, не включенная в другие
группировки
85.42.9 Деятельность по дополнительному
профессиональному образованию прочая,
не включенная в другие группировки              88.10 Предоставление социальных услуг
без обеспечения проживания престарелым
и инвалидам
90.01 Деятельность в области
исполнительских искусств
90.04 Деятельность учреждений культуры и
искусства                                                        91.01 Деятельность библиотек и архивов
91.02 Деятельность музеев                                                    91.03 Деятельность по охране исторических
мест и зданий, памятников культуры
93.29.2 Деятельность танцплощадок,
дискотек, школ танцев                                      93.29.9 Деятельность зрелищноразвлекательная прочая, не включенная в
другие группировки                                          96.02 Предоставление услуг
парикмахерскими и салонами красоты              96.04 Деятельность физкультурнооздоровительная                       96.09 Предоставление прочих
персональных услуг, не включенных в
другие группировки
</t>
  </si>
  <si>
    <t>09.12.1998/ 09.06.2017</t>
  </si>
  <si>
    <t>17.02.1999/ 18.01.2022</t>
  </si>
  <si>
    <t>09.04.1999/ 14.02.2022</t>
  </si>
  <si>
    <t>08.06.2001/ 10.02.2016</t>
  </si>
  <si>
    <t>09.04.1999/ 30.12.2021</t>
  </si>
  <si>
    <t>24.01.2007 /12.07.2023</t>
  </si>
  <si>
    <t>6666009631/1026600938286</t>
  </si>
  <si>
    <t>05.04.1999/ 22.03.2016</t>
  </si>
  <si>
    <t xml:space="preserve">05.04.1999/ 25.03.2021
</t>
  </si>
  <si>
    <t>05.04.1999/ 15.11.2016</t>
  </si>
  <si>
    <t>02.03.1999/ 19.05.2021</t>
  </si>
  <si>
    <t>20.01.1999/ 18.01.2022</t>
  </si>
  <si>
    <t>25.01.1999 /28.02.2019</t>
  </si>
  <si>
    <t>14.04.1994/ 30.12.2021</t>
  </si>
  <si>
    <t>05.04.1999 /18.02.2016</t>
  </si>
  <si>
    <r>
      <t xml:space="preserve">Суммарный объем </t>
    </r>
    <r>
      <rPr>
        <b/>
        <sz val="14"/>
        <color indexed="8"/>
        <rFont val="Liberation Serif"/>
        <family val="1"/>
        <charset val="204"/>
      </rPr>
      <t>бюджетного</t>
    </r>
    <r>
      <rPr>
        <sz val="14"/>
        <color indexed="8"/>
        <rFont val="Liberation Serif"/>
        <family val="1"/>
        <charset val="204"/>
      </rPr>
      <t xml:space="preserve"> финансирования хозяйствующего субъекта             (тыс. рублей) 2025г.</t>
    </r>
  </si>
  <si>
    <t>мунимуниципальное унитарное предприятие Каменск-Уральского городского округа "Коммунальный сервисципальное унитарное предприятие "Жилкомплекс" муниципального образования город Каменск-Уральский</t>
  </si>
  <si>
    <t>6612059516, 1246600042182</t>
  </si>
  <si>
    <t>04.09.2024 / 18.12.2020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</si>
</sst>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р_._-;\-* #,##0.00_р_._-;_-* &quot;-&quot;??_р_._-;_-@_-"/>
    <numFmt numFmtId="164" formatCode="#,##0.0"/>
    <numFmt numFmtId="165" formatCode="_-* #,##0.00_р_._-;\-* #,##0.00_р_._-;_-* \-??_р_._-;_-@_-"/>
    <numFmt numFmtId="166" formatCode="0.0"/>
  </numFmts>
  <fonts count="18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name val="Tahoma"/>
      <family val="2"/>
      <charset val="204"/>
    </font>
    <font>
      <sz val="10"/>
      <name val="Arial Cyr"/>
      <family val="2"/>
      <charset val="204"/>
    </font>
    <font>
      <sz val="9"/>
      <color indexed="8"/>
      <name val="Calibri"/>
      <family val="2"/>
      <charset val="204"/>
    </font>
    <font>
      <sz val="9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14"/>
      <color indexed="8"/>
      <name val="Liberation Serif"/>
      <family val="1"/>
      <charset val="204"/>
    </font>
    <font>
      <sz val="14"/>
      <color theme="1"/>
      <name val="Liberation Serif"/>
      <family val="1"/>
      <charset val="204"/>
    </font>
    <font>
      <sz val="14"/>
      <color indexed="8"/>
      <name val="Liberation Serif"/>
      <family val="1"/>
      <charset val="204"/>
    </font>
    <font>
      <sz val="10"/>
      <color indexed="8"/>
      <name val="Liberation Serif"/>
      <family val="1"/>
      <charset val="204"/>
    </font>
    <font>
      <sz val="10"/>
      <color theme="1"/>
      <name val="Liberation Serif"/>
      <family val="1"/>
      <charset val="204"/>
    </font>
    <font>
      <sz val="9"/>
      <color indexed="8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color rgb="FF000000"/>
      <name val="Liberation Serif"/>
      <family val="1"/>
      <charset val="204"/>
    </font>
    <font>
      <sz val="10"/>
      <name val="Liberation Serif"/>
      <family val="1"/>
      <charset val="204"/>
    </font>
    <font>
      <b/>
      <sz val="10"/>
      <color indexed="8"/>
      <name val="Liberation Serif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/>
    <xf numFmtId="0" fontId="1" fillId="0" borderId="0"/>
    <xf numFmtId="0" fontId="3" fillId="0" borderId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165" fontId="4" fillId="0" borderId="0" applyFill="0" applyBorder="0" applyAlignment="0" applyProtection="0"/>
  </cellStyleXfs>
  <cellXfs count="78">
    <xf numFmtId="0" fontId="0" fillId="0" borderId="0" xfId="0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1" xfId="0" applyFont="1" applyBorder="1"/>
    <xf numFmtId="0" fontId="5" fillId="0" borderId="0" xfId="0" applyFont="1" applyBorder="1"/>
    <xf numFmtId="0" fontId="5" fillId="0" borderId="0" xfId="0" applyFont="1" applyFill="1"/>
    <xf numFmtId="0" fontId="6" fillId="0" borderId="0" xfId="0" applyFont="1" applyAlignment="1">
      <alignment vertical="top"/>
    </xf>
    <xf numFmtId="0" fontId="10" fillId="0" borderId="5" xfId="0" applyFont="1" applyBorder="1" applyAlignment="1">
      <alignment horizontal="center" vertical="top" wrapText="1"/>
    </xf>
    <xf numFmtId="0" fontId="11" fillId="0" borderId="1" xfId="0" applyFont="1" applyBorder="1"/>
    <xf numFmtId="0" fontId="11" fillId="0" borderId="1" xfId="0" applyFont="1" applyBorder="1" applyAlignment="1">
      <alignment vertical="top" wrapText="1"/>
    </xf>
    <xf numFmtId="14" fontId="11" fillId="0" borderId="1" xfId="0" applyNumberFormat="1" applyFont="1" applyBorder="1" applyAlignment="1">
      <alignment horizontal="center" vertical="top" wrapText="1"/>
    </xf>
    <xf numFmtId="164" fontId="11" fillId="0" borderId="1" xfId="0" applyNumberFormat="1" applyFont="1" applyBorder="1" applyAlignment="1">
      <alignment horizontal="center" vertical="top" wrapText="1"/>
    </xf>
    <xf numFmtId="166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10" fillId="0" borderId="1" xfId="0" applyFont="1" applyBorder="1" applyAlignment="1">
      <alignment horizontal="center" vertical="top" wrapText="1"/>
    </xf>
    <xf numFmtId="164" fontId="11" fillId="0" borderId="5" xfId="0" applyNumberFormat="1" applyFont="1" applyBorder="1" applyAlignment="1">
      <alignment horizontal="center" vertical="top" wrapText="1"/>
    </xf>
    <xf numFmtId="0" fontId="13" fillId="0" borderId="0" xfId="0" applyFont="1"/>
    <xf numFmtId="0" fontId="12" fillId="0" borderId="1" xfId="0" applyFont="1" applyBorder="1" applyAlignment="1">
      <alignment vertical="top" wrapText="1"/>
    </xf>
    <xf numFmtId="0" fontId="15" fillId="0" borderId="0" xfId="0" applyFont="1" applyAlignment="1">
      <alignment vertical="top" wrapText="1"/>
    </xf>
    <xf numFmtId="0" fontId="15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right" wrapText="1"/>
    </xf>
    <xf numFmtId="164" fontId="11" fillId="0" borderId="1" xfId="0" applyNumberFormat="1" applyFont="1" applyBorder="1" applyAlignment="1">
      <alignment horizontal="center" vertical="top"/>
    </xf>
    <xf numFmtId="0" fontId="11" fillId="0" borderId="1" xfId="0" applyFont="1" applyBorder="1" applyAlignment="1">
      <alignment wrapText="1"/>
    </xf>
    <xf numFmtId="14" fontId="11" fillId="0" borderId="1" xfId="0" applyNumberFormat="1" applyFont="1" applyBorder="1" applyAlignment="1">
      <alignment horizontal="right" wrapText="1"/>
    </xf>
    <xf numFmtId="0" fontId="11" fillId="2" borderId="1" xfId="0" applyFont="1" applyFill="1" applyBorder="1" applyAlignment="1">
      <alignment horizontal="center" vertical="center"/>
    </xf>
    <xf numFmtId="14" fontId="16" fillId="0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/>
    </xf>
    <xf numFmtId="164" fontId="11" fillId="0" borderId="5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64" fontId="11" fillId="0" borderId="5" xfId="0" applyNumberFormat="1" applyFont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14" fontId="1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11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 vertical="top"/>
    </xf>
    <xf numFmtId="0" fontId="11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17" fillId="0" borderId="0" xfId="0" applyFont="1" applyAlignment="1">
      <alignment horizontal="center" vertical="top"/>
    </xf>
    <xf numFmtId="0" fontId="11" fillId="0" borderId="1" xfId="0" applyFont="1" applyBorder="1" applyAlignment="1">
      <alignment horizontal="center" vertical="top" wrapText="1"/>
    </xf>
    <xf numFmtId="164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top" wrapText="1"/>
    </xf>
    <xf numFmtId="14" fontId="11" fillId="0" borderId="1" xfId="0" applyNumberFormat="1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49" fontId="11" fillId="0" borderId="1" xfId="0" applyNumberFormat="1" applyFont="1" applyFill="1" applyBorder="1" applyAlignment="1">
      <alignment horizontal="left" vertical="top"/>
    </xf>
    <xf numFmtId="164" fontId="11" fillId="0" borderId="5" xfId="0" applyNumberFormat="1" applyFont="1" applyFill="1" applyBorder="1" applyAlignment="1">
      <alignment horizontal="left" vertical="top" wrapText="1"/>
    </xf>
    <xf numFmtId="4" fontId="11" fillId="0" borderId="1" xfId="0" applyNumberFormat="1" applyFont="1" applyFill="1" applyBorder="1" applyAlignment="1">
      <alignment horizontal="left" vertical="top" wrapText="1"/>
    </xf>
    <xf numFmtId="0" fontId="10" fillId="0" borderId="10" xfId="0" applyFont="1" applyBorder="1" applyAlignment="1">
      <alignment vertical="top" wrapText="1"/>
    </xf>
    <xf numFmtId="0" fontId="14" fillId="0" borderId="10" xfId="0" applyFont="1" applyBorder="1" applyAlignment="1">
      <alignment vertical="top" wrapText="1"/>
    </xf>
    <xf numFmtId="0" fontId="8" fillId="0" borderId="5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vertical="top"/>
    </xf>
    <xf numFmtId="0" fontId="10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9" fillId="0" borderId="7" xfId="0" applyFont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/>
    </xf>
  </cellXfs>
  <cellStyles count="8">
    <cellStyle name="Обычный" xfId="0" builtinId="0"/>
    <cellStyle name="Обычный 10" xfId="1"/>
    <cellStyle name="Обычный 10 2" xfId="2"/>
    <cellStyle name="Обычный 2" xfId="3"/>
    <cellStyle name="Обычный 3" xfId="4"/>
    <cellStyle name="Обычный 4" xfId="5"/>
    <cellStyle name="Финансовый 2" xfId="6"/>
    <cellStyle name="Финансовый 2 2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H127"/>
  <sheetViews>
    <sheetView tabSelected="1" view="pageBreakPreview" topLeftCell="A35" zoomScaleNormal="64" zoomScaleSheetLayoutView="100" zoomScalePageLayoutView="55" workbookViewId="0">
      <selection activeCell="A127" sqref="A127"/>
    </sheetView>
  </sheetViews>
  <sheetFormatPr defaultRowHeight="12.75" x14ac:dyDescent="0.2"/>
  <cols>
    <col min="1" max="1" width="8" style="1" customWidth="1"/>
    <col min="2" max="2" width="23.140625" style="1" customWidth="1"/>
    <col min="3" max="3" width="21.7109375" style="1" customWidth="1"/>
    <col min="4" max="4" width="25.85546875" style="1" customWidth="1"/>
    <col min="5" max="5" width="26.7109375" style="49" customWidth="1"/>
    <col min="6" max="6" width="23.85546875" style="42" customWidth="1"/>
    <col min="7" max="7" width="27.7109375" style="4" customWidth="1"/>
    <col min="8" max="8" width="23.140625" style="4" customWidth="1"/>
    <col min="9" max="9" width="20.7109375" style="4" customWidth="1"/>
    <col min="10" max="16384" width="9.140625" style="1"/>
  </cols>
  <sheetData>
    <row r="1" spans="1:216" ht="27.75" customHeight="1" x14ac:dyDescent="0.2">
      <c r="B1" s="2"/>
      <c r="C1" s="2"/>
      <c r="D1" s="2"/>
      <c r="F1" s="40"/>
      <c r="G1" s="3"/>
      <c r="H1" s="64"/>
      <c r="I1" s="65"/>
    </row>
    <row r="2" spans="1:216" ht="29.25" customHeight="1" x14ac:dyDescent="0.2">
      <c r="B2" s="2"/>
      <c r="C2" s="2"/>
      <c r="D2" s="2"/>
      <c r="F2" s="40"/>
      <c r="G2" s="8"/>
      <c r="H2" s="64"/>
      <c r="I2" s="65"/>
    </row>
    <row r="3" spans="1:216" ht="18" x14ac:dyDescent="0.2">
      <c r="A3" s="20"/>
      <c r="B3" s="69" t="s">
        <v>12</v>
      </c>
      <c r="C3" s="69"/>
      <c r="D3" s="70"/>
      <c r="E3" s="70"/>
      <c r="F3" s="70"/>
      <c r="G3" s="70"/>
      <c r="H3" s="70"/>
      <c r="I3" s="70"/>
    </row>
    <row r="4" spans="1:216" ht="57.75" customHeight="1" x14ac:dyDescent="0.2">
      <c r="A4" s="20"/>
      <c r="B4" s="16"/>
      <c r="C4" s="16"/>
      <c r="D4" s="17"/>
      <c r="E4" s="50"/>
      <c r="F4" s="59" t="s">
        <v>7</v>
      </c>
      <c r="G4" s="60"/>
      <c r="H4" s="60"/>
      <c r="I4" s="60"/>
    </row>
    <row r="5" spans="1:216" ht="95.25" customHeight="1" x14ac:dyDescent="0.2">
      <c r="A5" s="66" t="s">
        <v>0</v>
      </c>
      <c r="B5" s="66" t="s">
        <v>3</v>
      </c>
      <c r="C5" s="66" t="s">
        <v>1</v>
      </c>
      <c r="D5" s="66" t="s">
        <v>5</v>
      </c>
      <c r="E5" s="68" t="s">
        <v>4</v>
      </c>
      <c r="F5" s="66" t="s">
        <v>2</v>
      </c>
      <c r="G5" s="66" t="s">
        <v>6</v>
      </c>
      <c r="H5" s="71" t="s">
        <v>8</v>
      </c>
      <c r="I5" s="74" t="s">
        <v>441</v>
      </c>
    </row>
    <row r="6" spans="1:216" ht="12" customHeight="1" x14ac:dyDescent="0.2">
      <c r="A6" s="67"/>
      <c r="B6" s="66"/>
      <c r="C6" s="66"/>
      <c r="D6" s="66"/>
      <c r="E6" s="68"/>
      <c r="F6" s="66"/>
      <c r="G6" s="66"/>
      <c r="H6" s="72"/>
      <c r="I6" s="75"/>
    </row>
    <row r="7" spans="1:216" ht="141" customHeight="1" x14ac:dyDescent="0.2">
      <c r="A7" s="67"/>
      <c r="B7" s="66"/>
      <c r="C7" s="66"/>
      <c r="D7" s="66"/>
      <c r="E7" s="68"/>
      <c r="F7" s="66"/>
      <c r="G7" s="66"/>
      <c r="H7" s="73"/>
      <c r="I7" s="76"/>
    </row>
    <row r="8" spans="1:216" ht="18" x14ac:dyDescent="0.2">
      <c r="A8" s="18">
        <v>1</v>
      </c>
      <c r="B8" s="18">
        <v>2</v>
      </c>
      <c r="C8" s="18">
        <v>3</v>
      </c>
      <c r="D8" s="18">
        <v>4</v>
      </c>
      <c r="E8" s="15">
        <v>5</v>
      </c>
      <c r="F8" s="25">
        <v>6</v>
      </c>
      <c r="G8" s="18">
        <v>7</v>
      </c>
      <c r="H8" s="9">
        <v>8</v>
      </c>
      <c r="I8" s="18">
        <v>9</v>
      </c>
    </row>
    <row r="9" spans="1:216" s="5" customFormat="1" ht="24" customHeight="1" x14ac:dyDescent="0.25">
      <c r="A9" s="61" t="s">
        <v>9</v>
      </c>
      <c r="B9" s="62"/>
      <c r="C9" s="62"/>
      <c r="D9" s="62"/>
      <c r="E9" s="62"/>
      <c r="F9" s="62"/>
      <c r="G9" s="62"/>
      <c r="H9" s="62"/>
      <c r="I9" s="63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</row>
    <row r="10" spans="1:216" ht="38.25" x14ac:dyDescent="0.2">
      <c r="A10" s="10">
        <v>1</v>
      </c>
      <c r="B10" s="24" t="s">
        <v>251</v>
      </c>
      <c r="C10" s="26" t="s">
        <v>252</v>
      </c>
      <c r="D10" s="26" t="s">
        <v>253</v>
      </c>
      <c r="E10" s="41" t="s">
        <v>254</v>
      </c>
      <c r="F10" s="41" t="s">
        <v>16</v>
      </c>
      <c r="G10" s="27">
        <v>100</v>
      </c>
      <c r="H10" s="19" t="s">
        <v>255</v>
      </c>
      <c r="I10" s="27">
        <v>0</v>
      </c>
      <c r="J10" s="7"/>
      <c r="K10" s="7"/>
      <c r="L10" s="7"/>
      <c r="M10" s="7"/>
    </row>
    <row r="11" spans="1:216" ht="38.25" x14ac:dyDescent="0.2">
      <c r="A11" s="10">
        <v>2</v>
      </c>
      <c r="B11" s="24" t="s">
        <v>256</v>
      </c>
      <c r="C11" s="26" t="s">
        <v>257</v>
      </c>
      <c r="D11" s="26" t="s">
        <v>258</v>
      </c>
      <c r="E11" s="41" t="s">
        <v>259</v>
      </c>
      <c r="F11" s="41" t="s">
        <v>16</v>
      </c>
      <c r="G11" s="27">
        <v>100</v>
      </c>
      <c r="H11" s="19" t="s">
        <v>255</v>
      </c>
      <c r="I11" s="27">
        <v>0</v>
      </c>
      <c r="J11" s="7"/>
      <c r="K11" s="7"/>
      <c r="L11" s="7"/>
      <c r="M11" s="7"/>
    </row>
    <row r="12" spans="1:216" ht="18" x14ac:dyDescent="0.25">
      <c r="A12" s="61" t="s">
        <v>10</v>
      </c>
      <c r="B12" s="62"/>
      <c r="C12" s="62"/>
      <c r="D12" s="62"/>
      <c r="E12" s="62"/>
      <c r="F12" s="62"/>
      <c r="G12" s="62"/>
      <c r="H12" s="62"/>
      <c r="I12" s="63"/>
      <c r="J12" s="7"/>
      <c r="K12" s="7"/>
      <c r="L12" s="7"/>
      <c r="M12" s="7"/>
    </row>
    <row r="13" spans="1:216" ht="140.25" x14ac:dyDescent="0.2">
      <c r="A13" s="28">
        <v>1</v>
      </c>
      <c r="B13" s="24" t="s">
        <v>442</v>
      </c>
      <c r="C13" s="26" t="s">
        <v>443</v>
      </c>
      <c r="D13" s="26" t="s">
        <v>444</v>
      </c>
      <c r="E13" s="26" t="s">
        <v>259</v>
      </c>
      <c r="F13" s="41" t="s">
        <v>260</v>
      </c>
      <c r="G13" s="13">
        <v>100</v>
      </c>
      <c r="H13" s="19" t="s">
        <v>255</v>
      </c>
      <c r="I13" s="13">
        <v>0</v>
      </c>
      <c r="J13" s="7"/>
      <c r="K13" s="7"/>
      <c r="L13" s="7"/>
      <c r="M13" s="7"/>
    </row>
    <row r="14" spans="1:216" ht="76.5" x14ac:dyDescent="0.2">
      <c r="A14" s="28">
        <v>2</v>
      </c>
      <c r="B14" s="24" t="s">
        <v>261</v>
      </c>
      <c r="C14" s="26" t="s">
        <v>262</v>
      </c>
      <c r="D14" s="26" t="s">
        <v>263</v>
      </c>
      <c r="E14" s="26" t="s">
        <v>264</v>
      </c>
      <c r="F14" s="41" t="s">
        <v>260</v>
      </c>
      <c r="G14" s="13">
        <v>100</v>
      </c>
      <c r="H14" s="19" t="s">
        <v>255</v>
      </c>
      <c r="I14" s="13">
        <v>0</v>
      </c>
      <c r="J14" s="7"/>
      <c r="K14" s="7"/>
      <c r="L14" s="7"/>
      <c r="M14" s="7"/>
    </row>
    <row r="15" spans="1:216" ht="76.5" x14ac:dyDescent="0.2">
      <c r="A15" s="28">
        <v>3</v>
      </c>
      <c r="B15" s="24" t="s">
        <v>265</v>
      </c>
      <c r="C15" s="26" t="s">
        <v>266</v>
      </c>
      <c r="D15" s="26" t="s">
        <v>267</v>
      </c>
      <c r="E15" s="26" t="s">
        <v>268</v>
      </c>
      <c r="F15" s="41" t="s">
        <v>260</v>
      </c>
      <c r="G15" s="13">
        <v>100</v>
      </c>
      <c r="H15" s="19" t="s">
        <v>255</v>
      </c>
      <c r="I15" s="13">
        <v>0</v>
      </c>
      <c r="J15" s="7"/>
      <c r="K15" s="7"/>
      <c r="L15" s="7"/>
      <c r="M15" s="7"/>
    </row>
    <row r="16" spans="1:216" ht="18" x14ac:dyDescent="0.25">
      <c r="A16" s="77" t="s">
        <v>11</v>
      </c>
      <c r="B16" s="77"/>
      <c r="C16" s="77"/>
      <c r="D16" s="77"/>
      <c r="E16" s="77"/>
      <c r="F16" s="77"/>
      <c r="G16" s="77"/>
      <c r="H16" s="77"/>
      <c r="I16" s="77"/>
      <c r="J16" s="7"/>
      <c r="K16" s="7"/>
      <c r="L16" s="7"/>
      <c r="M16" s="7"/>
    </row>
    <row r="17" spans="1:13" ht="76.5" x14ac:dyDescent="0.2">
      <c r="A17" s="28">
        <v>1</v>
      </c>
      <c r="B17" s="24" t="s">
        <v>220</v>
      </c>
      <c r="C17" s="26" t="s">
        <v>269</v>
      </c>
      <c r="D17" s="26" t="s">
        <v>270</v>
      </c>
      <c r="E17" s="41" t="s">
        <v>271</v>
      </c>
      <c r="F17" s="41" t="s">
        <v>260</v>
      </c>
      <c r="G17" s="13">
        <v>100</v>
      </c>
      <c r="H17" s="19" t="s">
        <v>255</v>
      </c>
      <c r="I17" s="13">
        <v>73071.7</v>
      </c>
      <c r="J17" s="7"/>
      <c r="K17" s="7"/>
      <c r="L17" s="7"/>
      <c r="M17" s="7"/>
    </row>
    <row r="18" spans="1:13" ht="76.5" x14ac:dyDescent="0.2">
      <c r="A18" s="28">
        <v>2</v>
      </c>
      <c r="B18" s="24" t="s">
        <v>221</v>
      </c>
      <c r="C18" s="26" t="s">
        <v>272</v>
      </c>
      <c r="D18" s="26" t="s">
        <v>273</v>
      </c>
      <c r="E18" s="41" t="s">
        <v>274</v>
      </c>
      <c r="F18" s="41" t="s">
        <v>260</v>
      </c>
      <c r="G18" s="13">
        <v>100</v>
      </c>
      <c r="H18" s="19" t="s">
        <v>255</v>
      </c>
      <c r="I18" s="13">
        <v>10627.9</v>
      </c>
      <c r="J18" s="7"/>
      <c r="K18" s="7"/>
      <c r="L18" s="7"/>
      <c r="M18" s="7"/>
    </row>
    <row r="19" spans="1:13" ht="76.5" x14ac:dyDescent="0.2">
      <c r="A19" s="28">
        <v>3</v>
      </c>
      <c r="B19" s="24" t="s">
        <v>212</v>
      </c>
      <c r="C19" s="26" t="s">
        <v>275</v>
      </c>
      <c r="D19" s="29" t="s">
        <v>276</v>
      </c>
      <c r="E19" s="41" t="s">
        <v>277</v>
      </c>
      <c r="F19" s="41" t="s">
        <v>260</v>
      </c>
      <c r="G19" s="13">
        <v>100</v>
      </c>
      <c r="H19" s="19" t="s">
        <v>255</v>
      </c>
      <c r="I19" s="13">
        <v>45863.9</v>
      </c>
      <c r="J19" s="7"/>
      <c r="K19" s="7"/>
      <c r="L19" s="7"/>
      <c r="M19" s="7"/>
    </row>
    <row r="20" spans="1:13" ht="76.5" x14ac:dyDescent="0.2">
      <c r="A20" s="28">
        <v>4</v>
      </c>
      <c r="B20" s="24" t="s">
        <v>213</v>
      </c>
      <c r="C20" s="26" t="s">
        <v>278</v>
      </c>
      <c r="D20" s="26" t="s">
        <v>279</v>
      </c>
      <c r="E20" s="41" t="s">
        <v>280</v>
      </c>
      <c r="F20" s="41" t="s">
        <v>260</v>
      </c>
      <c r="G20" s="13">
        <v>100</v>
      </c>
      <c r="H20" s="19" t="s">
        <v>255</v>
      </c>
      <c r="I20" s="13">
        <v>37100</v>
      </c>
      <c r="J20" s="7"/>
      <c r="K20" s="7"/>
      <c r="L20" s="7"/>
      <c r="M20" s="7"/>
    </row>
    <row r="21" spans="1:13" ht="76.5" x14ac:dyDescent="0.2">
      <c r="A21" s="28">
        <v>5</v>
      </c>
      <c r="B21" s="24" t="s">
        <v>281</v>
      </c>
      <c r="C21" s="26" t="s">
        <v>282</v>
      </c>
      <c r="D21" s="26" t="s">
        <v>283</v>
      </c>
      <c r="E21" s="41" t="s">
        <v>284</v>
      </c>
      <c r="F21" s="41" t="s">
        <v>260</v>
      </c>
      <c r="G21" s="13">
        <v>100</v>
      </c>
      <c r="H21" s="19" t="s">
        <v>255</v>
      </c>
      <c r="I21" s="13">
        <v>37239.199999999997</v>
      </c>
      <c r="J21" s="7"/>
      <c r="K21" s="7"/>
      <c r="L21" s="7"/>
      <c r="M21" s="7"/>
    </row>
    <row r="22" spans="1:13" ht="76.5" x14ac:dyDescent="0.2">
      <c r="A22" s="28">
        <v>6</v>
      </c>
      <c r="B22" s="24" t="s">
        <v>214</v>
      </c>
      <c r="C22" s="26" t="s">
        <v>285</v>
      </c>
      <c r="D22" s="26" t="s">
        <v>286</v>
      </c>
      <c r="E22" s="41" t="s">
        <v>284</v>
      </c>
      <c r="F22" s="41" t="s">
        <v>260</v>
      </c>
      <c r="G22" s="13">
        <v>100</v>
      </c>
      <c r="H22" s="19" t="s">
        <v>255</v>
      </c>
      <c r="I22" s="13">
        <v>84404.1</v>
      </c>
      <c r="J22" s="7"/>
      <c r="K22" s="7"/>
      <c r="L22" s="7"/>
      <c r="M22" s="7"/>
    </row>
    <row r="23" spans="1:13" ht="76.5" x14ac:dyDescent="0.2">
      <c r="A23" s="28">
        <v>7</v>
      </c>
      <c r="B23" s="24" t="s">
        <v>215</v>
      </c>
      <c r="C23" s="26" t="s">
        <v>287</v>
      </c>
      <c r="D23" s="26" t="s">
        <v>288</v>
      </c>
      <c r="E23" s="41" t="s">
        <v>289</v>
      </c>
      <c r="F23" s="41" t="s">
        <v>260</v>
      </c>
      <c r="G23" s="13">
        <v>100</v>
      </c>
      <c r="H23" s="19" t="s">
        <v>255</v>
      </c>
      <c r="I23" s="13">
        <v>12611.6</v>
      </c>
      <c r="J23" s="7"/>
      <c r="K23" s="7"/>
      <c r="L23" s="7"/>
      <c r="M23" s="7"/>
    </row>
    <row r="24" spans="1:13" ht="76.5" x14ac:dyDescent="0.2">
      <c r="A24" s="28">
        <v>8</v>
      </c>
      <c r="B24" s="24" t="s">
        <v>216</v>
      </c>
      <c r="C24" s="26" t="s">
        <v>290</v>
      </c>
      <c r="D24" s="26" t="s">
        <v>291</v>
      </c>
      <c r="E24" s="41" t="s">
        <v>292</v>
      </c>
      <c r="F24" s="41" t="s">
        <v>260</v>
      </c>
      <c r="G24" s="13">
        <v>100</v>
      </c>
      <c r="H24" s="19" t="s">
        <v>255</v>
      </c>
      <c r="I24" s="13">
        <v>677692.3</v>
      </c>
      <c r="J24" s="7"/>
      <c r="K24" s="7"/>
      <c r="L24" s="7"/>
      <c r="M24" s="7"/>
    </row>
    <row r="25" spans="1:13" ht="76.5" x14ac:dyDescent="0.2">
      <c r="A25" s="28">
        <v>9</v>
      </c>
      <c r="B25" s="24" t="s">
        <v>217</v>
      </c>
      <c r="C25" s="26" t="s">
        <v>293</v>
      </c>
      <c r="D25" s="26" t="s">
        <v>294</v>
      </c>
      <c r="E25" s="41" t="s">
        <v>295</v>
      </c>
      <c r="F25" s="41" t="s">
        <v>260</v>
      </c>
      <c r="G25" s="13">
        <v>100</v>
      </c>
      <c r="H25" s="19" t="s">
        <v>255</v>
      </c>
      <c r="I25" s="13">
        <v>7176.5</v>
      </c>
      <c r="J25" s="7"/>
      <c r="K25" s="7"/>
      <c r="L25" s="7"/>
      <c r="M25" s="7"/>
    </row>
    <row r="26" spans="1:13" ht="76.5" x14ac:dyDescent="0.2">
      <c r="A26" s="28">
        <v>10</v>
      </c>
      <c r="B26" s="24" t="s">
        <v>218</v>
      </c>
      <c r="C26" s="26" t="s">
        <v>296</v>
      </c>
      <c r="D26" s="26" t="s">
        <v>297</v>
      </c>
      <c r="E26" s="41" t="s">
        <v>298</v>
      </c>
      <c r="F26" s="41" t="s">
        <v>260</v>
      </c>
      <c r="G26" s="13">
        <v>100</v>
      </c>
      <c r="H26" s="19" t="s">
        <v>255</v>
      </c>
      <c r="I26" s="13">
        <v>9713.1</v>
      </c>
      <c r="J26" s="7"/>
      <c r="K26" s="7"/>
      <c r="L26" s="7"/>
      <c r="M26" s="7"/>
    </row>
    <row r="27" spans="1:13" ht="76.5" x14ac:dyDescent="0.2">
      <c r="A27" s="28">
        <v>11</v>
      </c>
      <c r="B27" s="24" t="s">
        <v>219</v>
      </c>
      <c r="C27" s="26" t="s">
        <v>299</v>
      </c>
      <c r="D27" s="26" t="s">
        <v>300</v>
      </c>
      <c r="E27" s="41" t="s">
        <v>301</v>
      </c>
      <c r="F27" s="41" t="s">
        <v>260</v>
      </c>
      <c r="G27" s="13">
        <v>100</v>
      </c>
      <c r="H27" s="19" t="s">
        <v>255</v>
      </c>
      <c r="I27" s="13">
        <v>9304.1</v>
      </c>
      <c r="J27" s="7"/>
      <c r="K27" s="7"/>
      <c r="L27" s="7"/>
      <c r="M27" s="7"/>
    </row>
    <row r="28" spans="1:13" ht="111" customHeight="1" x14ac:dyDescent="0.2">
      <c r="A28" s="10">
        <v>12</v>
      </c>
      <c r="B28" s="24" t="s">
        <v>59</v>
      </c>
      <c r="C28" s="24" t="s">
        <v>13</v>
      </c>
      <c r="D28" s="31" t="s">
        <v>222</v>
      </c>
      <c r="E28" s="43" t="s">
        <v>14</v>
      </c>
      <c r="F28" s="34" t="s">
        <v>15</v>
      </c>
      <c r="G28" s="32">
        <v>100</v>
      </c>
      <c r="H28" s="33" t="s">
        <v>16</v>
      </c>
      <c r="I28" s="36">
        <v>100847</v>
      </c>
      <c r="J28" s="7"/>
      <c r="K28" s="7"/>
      <c r="L28" s="7"/>
      <c r="M28" s="7"/>
    </row>
    <row r="29" spans="1:13" ht="99" customHeight="1" x14ac:dyDescent="0.2">
      <c r="A29" s="10">
        <v>13</v>
      </c>
      <c r="B29" s="24" t="s">
        <v>17</v>
      </c>
      <c r="C29" s="24" t="s">
        <v>18</v>
      </c>
      <c r="D29" s="34" t="s">
        <v>223</v>
      </c>
      <c r="E29" s="34" t="s">
        <v>19</v>
      </c>
      <c r="F29" s="34" t="s">
        <v>15</v>
      </c>
      <c r="G29" s="35">
        <v>100</v>
      </c>
      <c r="H29" s="36" t="s">
        <v>16</v>
      </c>
      <c r="I29" s="36">
        <v>131437.6</v>
      </c>
      <c r="J29" s="7"/>
      <c r="K29" s="7"/>
      <c r="L29" s="7"/>
      <c r="M29" s="7"/>
    </row>
    <row r="30" spans="1:13" ht="63.75" x14ac:dyDescent="0.2">
      <c r="A30" s="10">
        <v>14</v>
      </c>
      <c r="B30" s="24" t="s">
        <v>20</v>
      </c>
      <c r="C30" s="24" t="s">
        <v>21</v>
      </c>
      <c r="D30" s="37" t="s">
        <v>224</v>
      </c>
      <c r="E30" s="34" t="s">
        <v>22</v>
      </c>
      <c r="F30" s="34" t="s">
        <v>15</v>
      </c>
      <c r="G30" s="35">
        <v>100</v>
      </c>
      <c r="H30" s="33" t="s">
        <v>16</v>
      </c>
      <c r="I30" s="36">
        <v>42611.4</v>
      </c>
      <c r="J30" s="7"/>
      <c r="K30" s="7"/>
      <c r="L30" s="7"/>
      <c r="M30" s="7"/>
    </row>
    <row r="31" spans="1:13" ht="76.5" x14ac:dyDescent="0.2">
      <c r="A31" s="10">
        <v>15</v>
      </c>
      <c r="B31" s="24" t="s">
        <v>23</v>
      </c>
      <c r="C31" s="38" t="s">
        <v>24</v>
      </c>
      <c r="D31" s="34" t="s">
        <v>225</v>
      </c>
      <c r="E31" s="34" t="s">
        <v>25</v>
      </c>
      <c r="F31" s="34" t="s">
        <v>15</v>
      </c>
      <c r="G31" s="36">
        <v>100</v>
      </c>
      <c r="H31" s="33" t="s">
        <v>16</v>
      </c>
      <c r="I31" s="36">
        <v>87224.5</v>
      </c>
      <c r="J31" s="7"/>
      <c r="K31" s="7"/>
      <c r="L31" s="7"/>
      <c r="M31" s="7"/>
    </row>
    <row r="32" spans="1:13" ht="63.75" x14ac:dyDescent="0.2">
      <c r="A32" s="10">
        <v>16</v>
      </c>
      <c r="B32" s="24" t="s">
        <v>26</v>
      </c>
      <c r="C32" s="24" t="s">
        <v>27</v>
      </c>
      <c r="D32" s="34" t="s">
        <v>226</v>
      </c>
      <c r="E32" s="44" t="s">
        <v>28</v>
      </c>
      <c r="F32" s="34" t="s">
        <v>15</v>
      </c>
      <c r="G32" s="32">
        <v>100</v>
      </c>
      <c r="H32" s="33" t="s">
        <v>16</v>
      </c>
      <c r="I32" s="36">
        <v>96776.9</v>
      </c>
      <c r="J32" s="7"/>
      <c r="K32" s="7"/>
      <c r="L32" s="7"/>
      <c r="M32" s="7"/>
    </row>
    <row r="33" spans="1:13" ht="90" customHeight="1" x14ac:dyDescent="0.2">
      <c r="A33" s="10">
        <v>17</v>
      </c>
      <c r="B33" s="24" t="s">
        <v>29</v>
      </c>
      <c r="C33" s="24" t="s">
        <v>30</v>
      </c>
      <c r="D33" s="34" t="s">
        <v>391</v>
      </c>
      <c r="E33" s="34" t="s">
        <v>240</v>
      </c>
      <c r="F33" s="34" t="s">
        <v>15</v>
      </c>
      <c r="G33" s="36">
        <v>100</v>
      </c>
      <c r="H33" s="33" t="s">
        <v>16</v>
      </c>
      <c r="I33" s="36">
        <v>136606.79999999999</v>
      </c>
      <c r="J33" s="7"/>
      <c r="K33" s="7"/>
      <c r="L33" s="7"/>
      <c r="M33" s="7"/>
    </row>
    <row r="34" spans="1:13" ht="76.5" x14ac:dyDescent="0.2">
      <c r="A34" s="10">
        <v>18</v>
      </c>
      <c r="B34" s="24" t="s">
        <v>31</v>
      </c>
      <c r="C34" s="24" t="s">
        <v>32</v>
      </c>
      <c r="D34" s="34" t="s">
        <v>227</v>
      </c>
      <c r="E34" s="34" t="s">
        <v>33</v>
      </c>
      <c r="F34" s="34" t="s">
        <v>15</v>
      </c>
      <c r="G34" s="36">
        <v>100</v>
      </c>
      <c r="H34" s="33" t="s">
        <v>16</v>
      </c>
      <c r="I34" s="36">
        <v>38972.5</v>
      </c>
      <c r="J34" s="7"/>
      <c r="K34" s="7"/>
      <c r="L34" s="7"/>
      <c r="M34" s="7"/>
    </row>
    <row r="35" spans="1:13" ht="76.5" x14ac:dyDescent="0.2">
      <c r="A35" s="10">
        <v>19</v>
      </c>
      <c r="B35" s="24" t="s">
        <v>34</v>
      </c>
      <c r="C35" s="24" t="s">
        <v>35</v>
      </c>
      <c r="D35" s="34" t="s">
        <v>228</v>
      </c>
      <c r="E35" s="34" t="s">
        <v>36</v>
      </c>
      <c r="F35" s="34" t="s">
        <v>15</v>
      </c>
      <c r="G35" s="36">
        <v>100</v>
      </c>
      <c r="H35" s="33" t="s">
        <v>16</v>
      </c>
      <c r="I35" s="36">
        <v>38305.4</v>
      </c>
      <c r="J35" s="7"/>
      <c r="K35" s="7"/>
      <c r="L35" s="7"/>
      <c r="M35" s="7"/>
    </row>
    <row r="36" spans="1:13" ht="63.75" x14ac:dyDescent="0.2">
      <c r="A36" s="10">
        <v>20</v>
      </c>
      <c r="B36" s="24" t="s">
        <v>37</v>
      </c>
      <c r="C36" s="24" t="s">
        <v>38</v>
      </c>
      <c r="D36" s="39" t="s">
        <v>39</v>
      </c>
      <c r="E36" s="34" t="s">
        <v>40</v>
      </c>
      <c r="F36" s="34" t="s">
        <v>15</v>
      </c>
      <c r="G36" s="36">
        <v>100</v>
      </c>
      <c r="H36" s="33" t="s">
        <v>16</v>
      </c>
      <c r="I36" s="52">
        <v>26054.1</v>
      </c>
      <c r="J36" s="7"/>
      <c r="K36" s="7"/>
      <c r="L36" s="7"/>
      <c r="M36" s="7"/>
    </row>
    <row r="37" spans="1:13" ht="109.5" customHeight="1" x14ac:dyDescent="0.2">
      <c r="A37" s="10">
        <v>21</v>
      </c>
      <c r="B37" s="24" t="s">
        <v>41</v>
      </c>
      <c r="C37" s="24" t="s">
        <v>42</v>
      </c>
      <c r="D37" s="34" t="s">
        <v>43</v>
      </c>
      <c r="E37" s="34" t="s">
        <v>229</v>
      </c>
      <c r="F37" s="34" t="s">
        <v>44</v>
      </c>
      <c r="G37" s="36">
        <v>100</v>
      </c>
      <c r="H37" s="33" t="s">
        <v>45</v>
      </c>
      <c r="I37" s="36">
        <v>21130.3</v>
      </c>
      <c r="J37" s="7"/>
      <c r="K37" s="7"/>
      <c r="L37" s="7"/>
      <c r="M37" s="7"/>
    </row>
    <row r="38" spans="1:13" ht="178.5" x14ac:dyDescent="0.2">
      <c r="A38" s="10">
        <v>22</v>
      </c>
      <c r="B38" s="11" t="s">
        <v>241</v>
      </c>
      <c r="C38" s="11" t="s">
        <v>46</v>
      </c>
      <c r="D38" s="12" t="s">
        <v>242</v>
      </c>
      <c r="E38" s="45" t="s">
        <v>243</v>
      </c>
      <c r="F38" s="51" t="s">
        <v>47</v>
      </c>
      <c r="G38" s="13">
        <v>100</v>
      </c>
      <c r="H38" s="19" t="s">
        <v>48</v>
      </c>
      <c r="I38" s="14">
        <v>142997.9</v>
      </c>
      <c r="J38" s="7"/>
      <c r="K38" s="7"/>
      <c r="L38" s="7"/>
      <c r="M38" s="7"/>
    </row>
    <row r="39" spans="1:13" ht="127.5" x14ac:dyDescent="0.2">
      <c r="A39" s="11">
        <v>23</v>
      </c>
      <c r="B39" s="21" t="s">
        <v>49</v>
      </c>
      <c r="C39" s="22" t="s">
        <v>50</v>
      </c>
      <c r="D39" s="51" t="s">
        <v>51</v>
      </c>
      <c r="E39" s="51" t="s">
        <v>244</v>
      </c>
      <c r="F39" s="51" t="s">
        <v>47</v>
      </c>
      <c r="G39" s="13">
        <v>100</v>
      </c>
      <c r="H39" s="19" t="s">
        <v>48</v>
      </c>
      <c r="I39" s="14">
        <v>26208.2</v>
      </c>
      <c r="J39" s="7"/>
      <c r="K39" s="7"/>
      <c r="L39" s="7"/>
      <c r="M39" s="7"/>
    </row>
    <row r="40" spans="1:13" ht="216.75" x14ac:dyDescent="0.2">
      <c r="A40" s="11">
        <v>24</v>
      </c>
      <c r="B40" s="11" t="s">
        <v>245</v>
      </c>
      <c r="C40" s="23" t="s">
        <v>52</v>
      </c>
      <c r="D40" s="51" t="s">
        <v>246</v>
      </c>
      <c r="E40" s="46" t="s">
        <v>247</v>
      </c>
      <c r="F40" s="51" t="s">
        <v>47</v>
      </c>
      <c r="G40" s="13">
        <v>100</v>
      </c>
      <c r="H40" s="19" t="s">
        <v>48</v>
      </c>
      <c r="I40" s="14">
        <v>203686</v>
      </c>
      <c r="J40" s="7"/>
      <c r="K40" s="7"/>
      <c r="L40" s="7"/>
      <c r="M40" s="7"/>
    </row>
    <row r="41" spans="1:13" ht="409.5" x14ac:dyDescent="0.2">
      <c r="A41" s="11">
        <v>25</v>
      </c>
      <c r="B41" s="21" t="s">
        <v>248</v>
      </c>
      <c r="C41" s="22" t="s">
        <v>53</v>
      </c>
      <c r="D41" s="51" t="s">
        <v>249</v>
      </c>
      <c r="E41" s="47" t="s">
        <v>250</v>
      </c>
      <c r="F41" s="51" t="s">
        <v>47</v>
      </c>
      <c r="G41" s="13">
        <v>100</v>
      </c>
      <c r="H41" s="19" t="s">
        <v>48</v>
      </c>
      <c r="I41" s="14">
        <v>116432.7</v>
      </c>
      <c r="J41" s="7"/>
      <c r="K41" s="7"/>
      <c r="L41" s="7"/>
      <c r="M41" s="7"/>
    </row>
    <row r="42" spans="1:13" ht="409.5" x14ac:dyDescent="0.2">
      <c r="A42" s="11">
        <v>26</v>
      </c>
      <c r="B42" s="11" t="s">
        <v>54</v>
      </c>
      <c r="C42" s="11" t="s">
        <v>55</v>
      </c>
      <c r="D42" s="12" t="s">
        <v>302</v>
      </c>
      <c r="E42" s="48" t="s">
        <v>56</v>
      </c>
      <c r="F42" s="51" t="s">
        <v>57</v>
      </c>
      <c r="G42" s="13">
        <v>100</v>
      </c>
      <c r="H42" s="19" t="s">
        <v>16</v>
      </c>
      <c r="I42" s="14">
        <v>224289.4</v>
      </c>
      <c r="J42" s="7"/>
      <c r="K42" s="7"/>
      <c r="L42" s="7"/>
      <c r="M42" s="7"/>
    </row>
    <row r="43" spans="1:13" ht="156.75" customHeight="1" x14ac:dyDescent="0.2">
      <c r="A43" s="11">
        <v>27</v>
      </c>
      <c r="B43" s="11" t="s">
        <v>392</v>
      </c>
      <c r="C43" s="11" t="s">
        <v>58</v>
      </c>
      <c r="D43" s="51" t="s">
        <v>393</v>
      </c>
      <c r="E43" s="51" t="s">
        <v>394</v>
      </c>
      <c r="F43" s="51" t="s">
        <v>57</v>
      </c>
      <c r="G43" s="13">
        <v>100</v>
      </c>
      <c r="H43" s="19" t="s">
        <v>16</v>
      </c>
      <c r="I43" s="14">
        <v>45398</v>
      </c>
      <c r="J43" s="7"/>
      <c r="K43" s="7"/>
      <c r="L43" s="7"/>
      <c r="M43" s="7"/>
    </row>
    <row r="44" spans="1:13" ht="409.5" x14ac:dyDescent="0.2">
      <c r="A44" s="11">
        <v>28</v>
      </c>
      <c r="B44" s="53" t="s">
        <v>60</v>
      </c>
      <c r="C44" s="53" t="s">
        <v>303</v>
      </c>
      <c r="D44" s="54" t="s">
        <v>395</v>
      </c>
      <c r="E44" s="55" t="s">
        <v>396</v>
      </c>
      <c r="F44" s="55" t="s">
        <v>174</v>
      </c>
      <c r="G44" s="56">
        <v>100</v>
      </c>
      <c r="H44" s="57" t="s">
        <v>61</v>
      </c>
      <c r="I44" s="58">
        <f>47725.6+7227.5</f>
        <v>54953.1</v>
      </c>
    </row>
    <row r="45" spans="1:13" ht="409.5" x14ac:dyDescent="0.2">
      <c r="A45" s="30">
        <v>29</v>
      </c>
      <c r="B45" s="53" t="s">
        <v>397</v>
      </c>
      <c r="C45" s="53" t="s">
        <v>304</v>
      </c>
      <c r="D45" s="54" t="s">
        <v>305</v>
      </c>
      <c r="E45" s="55" t="s">
        <v>398</v>
      </c>
      <c r="F45" s="55" t="s">
        <v>174</v>
      </c>
      <c r="G45" s="56">
        <v>100</v>
      </c>
      <c r="H45" s="57" t="s">
        <v>61</v>
      </c>
      <c r="I45" s="58">
        <f>72319.4+88074.9</f>
        <v>160394.29999999999</v>
      </c>
    </row>
    <row r="46" spans="1:13" ht="369.75" x14ac:dyDescent="0.2">
      <c r="A46" s="30">
        <v>30</v>
      </c>
      <c r="B46" s="53" t="s">
        <v>62</v>
      </c>
      <c r="C46" s="53" t="s">
        <v>306</v>
      </c>
      <c r="D46" s="54" t="s">
        <v>399</v>
      </c>
      <c r="E46" s="55" t="s">
        <v>400</v>
      </c>
      <c r="F46" s="55" t="s">
        <v>174</v>
      </c>
      <c r="G46" s="56">
        <v>100</v>
      </c>
      <c r="H46" s="57" t="s">
        <v>61</v>
      </c>
      <c r="I46" s="58">
        <f>31356.1+4716.5</f>
        <v>36072.6</v>
      </c>
    </row>
    <row r="47" spans="1:13" ht="409.5" x14ac:dyDescent="0.2">
      <c r="A47" s="30">
        <v>31</v>
      </c>
      <c r="B47" s="53" t="s">
        <v>63</v>
      </c>
      <c r="C47" s="53" t="s">
        <v>307</v>
      </c>
      <c r="D47" s="54" t="s">
        <v>308</v>
      </c>
      <c r="E47" s="55" t="s">
        <v>401</v>
      </c>
      <c r="F47" s="55" t="s">
        <v>174</v>
      </c>
      <c r="G47" s="56">
        <v>100</v>
      </c>
      <c r="H47" s="57" t="s">
        <v>61</v>
      </c>
      <c r="I47" s="58" t="s">
        <v>402</v>
      </c>
    </row>
    <row r="48" spans="1:13" ht="408" x14ac:dyDescent="0.2">
      <c r="A48" s="30">
        <v>32</v>
      </c>
      <c r="B48" s="53" t="s">
        <v>64</v>
      </c>
      <c r="C48" s="53" t="s">
        <v>309</v>
      </c>
      <c r="D48" s="54" t="s">
        <v>310</v>
      </c>
      <c r="E48" s="55" t="s">
        <v>311</v>
      </c>
      <c r="F48" s="55" t="s">
        <v>174</v>
      </c>
      <c r="G48" s="56">
        <v>100</v>
      </c>
      <c r="H48" s="57" t="s">
        <v>61</v>
      </c>
      <c r="I48" s="58">
        <f>36946+89015.7</f>
        <v>125961.7</v>
      </c>
    </row>
    <row r="49" spans="1:9" ht="409.5" x14ac:dyDescent="0.2">
      <c r="A49" s="30">
        <v>33</v>
      </c>
      <c r="B49" s="53" t="s">
        <v>65</v>
      </c>
      <c r="C49" s="53" t="s">
        <v>312</v>
      </c>
      <c r="D49" s="54" t="s">
        <v>313</v>
      </c>
      <c r="E49" s="55" t="s">
        <v>314</v>
      </c>
      <c r="F49" s="55" t="s">
        <v>174</v>
      </c>
      <c r="G49" s="56">
        <v>100</v>
      </c>
      <c r="H49" s="57" t="s">
        <v>61</v>
      </c>
      <c r="I49" s="58">
        <f>58496.9+26844</f>
        <v>85340.9</v>
      </c>
    </row>
    <row r="50" spans="1:9" ht="409.5" x14ac:dyDescent="0.2">
      <c r="A50" s="30">
        <v>34</v>
      </c>
      <c r="B50" s="53" t="s">
        <v>66</v>
      </c>
      <c r="C50" s="53" t="s">
        <v>315</v>
      </c>
      <c r="D50" s="54" t="s">
        <v>316</v>
      </c>
      <c r="E50" s="55" t="s">
        <v>317</v>
      </c>
      <c r="F50" s="55" t="s">
        <v>174</v>
      </c>
      <c r="G50" s="56">
        <v>100</v>
      </c>
      <c r="H50" s="57" t="s">
        <v>61</v>
      </c>
      <c r="I50" s="58">
        <f>107370.4+22104.7</f>
        <v>129475.09999999999</v>
      </c>
    </row>
    <row r="51" spans="1:9" ht="409.5" x14ac:dyDescent="0.2">
      <c r="A51" s="30">
        <v>35</v>
      </c>
      <c r="B51" s="53" t="s">
        <v>67</v>
      </c>
      <c r="C51" s="53" t="s">
        <v>318</v>
      </c>
      <c r="D51" s="54" t="s">
        <v>319</v>
      </c>
      <c r="E51" s="55" t="s">
        <v>320</v>
      </c>
      <c r="F51" s="55" t="s">
        <v>174</v>
      </c>
      <c r="G51" s="56">
        <v>100</v>
      </c>
      <c r="H51" s="57" t="s">
        <v>61</v>
      </c>
      <c r="I51" s="58">
        <f>78714.4+13469.4</f>
        <v>92183.799999999988</v>
      </c>
    </row>
    <row r="52" spans="1:9" ht="382.5" x14ac:dyDescent="0.2">
      <c r="A52" s="30">
        <v>36</v>
      </c>
      <c r="B52" s="53" t="s">
        <v>68</v>
      </c>
      <c r="C52" s="53" t="s">
        <v>321</v>
      </c>
      <c r="D52" s="54" t="s">
        <v>403</v>
      </c>
      <c r="E52" s="55" t="s">
        <v>404</v>
      </c>
      <c r="F52" s="55" t="s">
        <v>174</v>
      </c>
      <c r="G52" s="56">
        <v>100</v>
      </c>
      <c r="H52" s="57" t="s">
        <v>61</v>
      </c>
      <c r="I52" s="58">
        <f>111670.7+25135.9</f>
        <v>136806.6</v>
      </c>
    </row>
    <row r="53" spans="1:9" ht="409.5" x14ac:dyDescent="0.2">
      <c r="A53" s="30">
        <v>37</v>
      </c>
      <c r="B53" s="53" t="s">
        <v>69</v>
      </c>
      <c r="C53" s="53" t="s">
        <v>322</v>
      </c>
      <c r="D53" s="54" t="s">
        <v>405</v>
      </c>
      <c r="E53" s="55" t="s">
        <v>406</v>
      </c>
      <c r="F53" s="55" t="s">
        <v>174</v>
      </c>
      <c r="G53" s="56">
        <v>100</v>
      </c>
      <c r="H53" s="57" t="s">
        <v>61</v>
      </c>
      <c r="I53" s="58">
        <f>118270.5+34188.4</f>
        <v>152458.9</v>
      </c>
    </row>
    <row r="54" spans="1:9" ht="409.5" x14ac:dyDescent="0.2">
      <c r="A54" s="30">
        <v>38</v>
      </c>
      <c r="B54" s="53" t="s">
        <v>407</v>
      </c>
      <c r="C54" s="53" t="s">
        <v>323</v>
      </c>
      <c r="D54" s="54" t="s">
        <v>324</v>
      </c>
      <c r="E54" s="55" t="s">
        <v>325</v>
      </c>
      <c r="F54" s="55" t="s">
        <v>174</v>
      </c>
      <c r="G54" s="56">
        <v>100</v>
      </c>
      <c r="H54" s="57" t="s">
        <v>61</v>
      </c>
      <c r="I54" s="58">
        <f>64468.1+16710.7</f>
        <v>81178.8</v>
      </c>
    </row>
    <row r="55" spans="1:9" ht="409.5" x14ac:dyDescent="0.2">
      <c r="A55" s="30">
        <v>39</v>
      </c>
      <c r="B55" s="53" t="s">
        <v>70</v>
      </c>
      <c r="C55" s="53" t="s">
        <v>326</v>
      </c>
      <c r="D55" s="54" t="s">
        <v>408</v>
      </c>
      <c r="E55" s="55" t="s">
        <v>327</v>
      </c>
      <c r="F55" s="55" t="s">
        <v>174</v>
      </c>
      <c r="G55" s="56">
        <v>100</v>
      </c>
      <c r="H55" s="57" t="s">
        <v>61</v>
      </c>
      <c r="I55" s="58">
        <f>51245.5+8932.9</f>
        <v>60178.400000000001</v>
      </c>
    </row>
    <row r="56" spans="1:9" ht="409.5" x14ac:dyDescent="0.2">
      <c r="A56" s="30">
        <v>40</v>
      </c>
      <c r="B56" s="53" t="s">
        <v>71</v>
      </c>
      <c r="C56" s="53" t="s">
        <v>328</v>
      </c>
      <c r="D56" s="54" t="s">
        <v>329</v>
      </c>
      <c r="E56" s="55" t="s">
        <v>230</v>
      </c>
      <c r="F56" s="55" t="s">
        <v>174</v>
      </c>
      <c r="G56" s="56">
        <v>100</v>
      </c>
      <c r="H56" s="57" t="s">
        <v>61</v>
      </c>
      <c r="I56" s="58">
        <f>44869+7889.2</f>
        <v>52758.2</v>
      </c>
    </row>
    <row r="57" spans="1:9" ht="409.5" x14ac:dyDescent="0.2">
      <c r="A57" s="30">
        <v>41</v>
      </c>
      <c r="B57" s="53" t="s">
        <v>72</v>
      </c>
      <c r="C57" s="53" t="s">
        <v>330</v>
      </c>
      <c r="D57" s="54" t="s">
        <v>409</v>
      </c>
      <c r="E57" s="55" t="s">
        <v>331</v>
      </c>
      <c r="F57" s="55" t="s">
        <v>174</v>
      </c>
      <c r="G57" s="56">
        <v>100</v>
      </c>
      <c r="H57" s="57" t="s">
        <v>61</v>
      </c>
      <c r="I57" s="58">
        <f>110178.5+21152.9</f>
        <v>131331.4</v>
      </c>
    </row>
    <row r="58" spans="1:9" ht="409.5" x14ac:dyDescent="0.2">
      <c r="A58" s="30">
        <v>42</v>
      </c>
      <c r="B58" s="53" t="s">
        <v>73</v>
      </c>
      <c r="C58" s="53" t="s">
        <v>332</v>
      </c>
      <c r="D58" s="54" t="s">
        <v>410</v>
      </c>
      <c r="E58" s="55" t="s">
        <v>333</v>
      </c>
      <c r="F58" s="55" t="s">
        <v>174</v>
      </c>
      <c r="G58" s="56">
        <v>100</v>
      </c>
      <c r="H58" s="57" t="s">
        <v>61</v>
      </c>
      <c r="I58" s="58">
        <f>62825.4+10834.8</f>
        <v>73660.2</v>
      </c>
    </row>
    <row r="59" spans="1:9" ht="409.5" x14ac:dyDescent="0.2">
      <c r="A59" s="30">
        <v>43</v>
      </c>
      <c r="B59" s="53" t="s">
        <v>74</v>
      </c>
      <c r="C59" s="53" t="s">
        <v>334</v>
      </c>
      <c r="D59" s="54" t="s">
        <v>335</v>
      </c>
      <c r="E59" s="55" t="s">
        <v>411</v>
      </c>
      <c r="F59" s="55" t="s">
        <v>174</v>
      </c>
      <c r="G59" s="56">
        <v>100</v>
      </c>
      <c r="H59" s="57" t="s">
        <v>61</v>
      </c>
      <c r="I59" s="58">
        <f>22210.5+2686.9</f>
        <v>24897.4</v>
      </c>
    </row>
    <row r="60" spans="1:9" ht="409.5" x14ac:dyDescent="0.2">
      <c r="A60" s="30">
        <v>44</v>
      </c>
      <c r="B60" s="53" t="s">
        <v>75</v>
      </c>
      <c r="C60" s="53" t="s">
        <v>336</v>
      </c>
      <c r="D60" s="54" t="s">
        <v>412</v>
      </c>
      <c r="E60" s="55" t="s">
        <v>413</v>
      </c>
      <c r="F60" s="55" t="s">
        <v>174</v>
      </c>
      <c r="G60" s="56">
        <v>100</v>
      </c>
      <c r="H60" s="57" t="s">
        <v>61</v>
      </c>
      <c r="I60" s="58">
        <f>46596.7+12175.1</f>
        <v>58771.799999999996</v>
      </c>
    </row>
    <row r="61" spans="1:9" ht="382.5" x14ac:dyDescent="0.2">
      <c r="A61" s="30">
        <v>45</v>
      </c>
      <c r="B61" s="53" t="s">
        <v>76</v>
      </c>
      <c r="C61" s="53" t="s">
        <v>337</v>
      </c>
      <c r="D61" s="54" t="s">
        <v>338</v>
      </c>
      <c r="E61" s="55" t="s">
        <v>231</v>
      </c>
      <c r="F61" s="55" t="s">
        <v>174</v>
      </c>
      <c r="G61" s="56">
        <v>100</v>
      </c>
      <c r="H61" s="57" t="s">
        <v>61</v>
      </c>
      <c r="I61" s="58">
        <f>71677.6+21382.1</f>
        <v>93059.700000000012</v>
      </c>
    </row>
    <row r="62" spans="1:9" ht="114.75" x14ac:dyDescent="0.2">
      <c r="A62" s="30">
        <v>46</v>
      </c>
      <c r="B62" s="53" t="s">
        <v>77</v>
      </c>
      <c r="C62" s="53" t="s">
        <v>339</v>
      </c>
      <c r="D62" s="54" t="s">
        <v>340</v>
      </c>
      <c r="E62" s="55" t="s">
        <v>414</v>
      </c>
      <c r="F62" s="55" t="s">
        <v>174</v>
      </c>
      <c r="G62" s="56">
        <v>100</v>
      </c>
      <c r="H62" s="57" t="s">
        <v>61</v>
      </c>
      <c r="I62" s="58">
        <f>18007.3+73.2</f>
        <v>18080.5</v>
      </c>
    </row>
    <row r="63" spans="1:9" ht="409.5" x14ac:dyDescent="0.2">
      <c r="A63" s="30">
        <v>47</v>
      </c>
      <c r="B63" s="53" t="s">
        <v>78</v>
      </c>
      <c r="C63" s="53" t="s">
        <v>341</v>
      </c>
      <c r="D63" s="54">
        <v>43860</v>
      </c>
      <c r="E63" s="55" t="s">
        <v>415</v>
      </c>
      <c r="F63" s="55" t="s">
        <v>174</v>
      </c>
      <c r="G63" s="56">
        <v>100</v>
      </c>
      <c r="H63" s="57" t="s">
        <v>61</v>
      </c>
      <c r="I63" s="58">
        <f>121561.3+19566.6</f>
        <v>141127.9</v>
      </c>
    </row>
    <row r="64" spans="1:9" ht="409.5" x14ac:dyDescent="0.2">
      <c r="A64" s="30">
        <v>48</v>
      </c>
      <c r="B64" s="53" t="s">
        <v>79</v>
      </c>
      <c r="C64" s="53" t="s">
        <v>342</v>
      </c>
      <c r="D64" s="54" t="s">
        <v>343</v>
      </c>
      <c r="E64" s="55" t="s">
        <v>232</v>
      </c>
      <c r="F64" s="55" t="s">
        <v>174</v>
      </c>
      <c r="G64" s="56">
        <v>100</v>
      </c>
      <c r="H64" s="57" t="s">
        <v>61</v>
      </c>
      <c r="I64" s="58">
        <f>61744.6+10918.4</f>
        <v>72663</v>
      </c>
    </row>
    <row r="65" spans="1:9" ht="369.75" x14ac:dyDescent="0.2">
      <c r="A65" s="30">
        <v>49</v>
      </c>
      <c r="B65" s="53" t="s">
        <v>80</v>
      </c>
      <c r="C65" s="53" t="s">
        <v>81</v>
      </c>
      <c r="D65" s="54" t="s">
        <v>344</v>
      </c>
      <c r="E65" s="55" t="s">
        <v>233</v>
      </c>
      <c r="F65" s="55" t="s">
        <v>174</v>
      </c>
      <c r="G65" s="56">
        <v>100</v>
      </c>
      <c r="H65" s="57" t="s">
        <v>61</v>
      </c>
      <c r="I65" s="58">
        <f>55745.4+9487.3</f>
        <v>65232.7</v>
      </c>
    </row>
    <row r="66" spans="1:9" ht="344.25" x14ac:dyDescent="0.2">
      <c r="A66" s="30">
        <v>50</v>
      </c>
      <c r="B66" s="53" t="s">
        <v>82</v>
      </c>
      <c r="C66" s="53" t="s">
        <v>83</v>
      </c>
      <c r="D66" s="54" t="s">
        <v>345</v>
      </c>
      <c r="E66" s="55" t="s">
        <v>234</v>
      </c>
      <c r="F66" s="55" t="s">
        <v>174</v>
      </c>
      <c r="G66" s="56">
        <v>100</v>
      </c>
      <c r="H66" s="57" t="s">
        <v>61</v>
      </c>
      <c r="I66" s="58">
        <f>14727.5+83489.4</f>
        <v>98216.9</v>
      </c>
    </row>
    <row r="67" spans="1:9" ht="409.5" x14ac:dyDescent="0.2">
      <c r="A67" s="30">
        <v>51</v>
      </c>
      <c r="B67" s="53" t="s">
        <v>84</v>
      </c>
      <c r="C67" s="53" t="s">
        <v>85</v>
      </c>
      <c r="D67" s="54" t="s">
        <v>346</v>
      </c>
      <c r="E67" s="55" t="s">
        <v>235</v>
      </c>
      <c r="F67" s="55" t="s">
        <v>174</v>
      </c>
      <c r="G67" s="56">
        <v>100</v>
      </c>
      <c r="H67" s="57" t="s">
        <v>61</v>
      </c>
      <c r="I67" s="58">
        <f>10905.5+58722.1</f>
        <v>69627.600000000006</v>
      </c>
    </row>
    <row r="68" spans="1:9" ht="306" x14ac:dyDescent="0.2">
      <c r="A68" s="30">
        <v>52</v>
      </c>
      <c r="B68" s="53" t="s">
        <v>86</v>
      </c>
      <c r="C68" s="53" t="s">
        <v>87</v>
      </c>
      <c r="D68" s="54" t="s">
        <v>347</v>
      </c>
      <c r="E68" s="55" t="s">
        <v>416</v>
      </c>
      <c r="F68" s="55" t="s">
        <v>174</v>
      </c>
      <c r="G68" s="56">
        <v>100</v>
      </c>
      <c r="H68" s="57" t="s">
        <v>61</v>
      </c>
      <c r="I68" s="58">
        <f>15707.5+55307.3</f>
        <v>71014.8</v>
      </c>
    </row>
    <row r="69" spans="1:9" ht="344.25" x14ac:dyDescent="0.2">
      <c r="A69" s="30">
        <v>53</v>
      </c>
      <c r="B69" s="53" t="s">
        <v>88</v>
      </c>
      <c r="C69" s="53" t="s">
        <v>89</v>
      </c>
      <c r="D69" s="54" t="s">
        <v>348</v>
      </c>
      <c r="E69" s="55" t="s">
        <v>417</v>
      </c>
      <c r="F69" s="55" t="s">
        <v>174</v>
      </c>
      <c r="G69" s="56">
        <v>100</v>
      </c>
      <c r="H69" s="57" t="s">
        <v>61</v>
      </c>
      <c r="I69" s="58">
        <f>35008.8+105391.1</f>
        <v>140399.90000000002</v>
      </c>
    </row>
    <row r="70" spans="1:9" ht="409.5" x14ac:dyDescent="0.2">
      <c r="A70" s="30">
        <v>54</v>
      </c>
      <c r="B70" s="53" t="s">
        <v>90</v>
      </c>
      <c r="C70" s="53" t="s">
        <v>91</v>
      </c>
      <c r="D70" s="54" t="s">
        <v>349</v>
      </c>
      <c r="E70" s="55" t="s">
        <v>418</v>
      </c>
      <c r="F70" s="55" t="s">
        <v>174</v>
      </c>
      <c r="G70" s="56">
        <v>100</v>
      </c>
      <c r="H70" s="57" t="s">
        <v>61</v>
      </c>
      <c r="I70" s="58">
        <f>10535.1+73603.6</f>
        <v>84138.700000000012</v>
      </c>
    </row>
    <row r="71" spans="1:9" ht="409.5" x14ac:dyDescent="0.2">
      <c r="A71" s="30">
        <v>55</v>
      </c>
      <c r="B71" s="53" t="s">
        <v>92</v>
      </c>
      <c r="C71" s="53" t="s">
        <v>93</v>
      </c>
      <c r="D71" s="54" t="s">
        <v>350</v>
      </c>
      <c r="E71" s="55" t="s">
        <v>236</v>
      </c>
      <c r="F71" s="55" t="s">
        <v>174</v>
      </c>
      <c r="G71" s="56">
        <v>100</v>
      </c>
      <c r="H71" s="57" t="s">
        <v>61</v>
      </c>
      <c r="I71" s="58">
        <f>23106+76662.3</f>
        <v>99768.3</v>
      </c>
    </row>
    <row r="72" spans="1:9" ht="395.25" x14ac:dyDescent="0.2">
      <c r="A72" s="30">
        <v>56</v>
      </c>
      <c r="B72" s="53" t="s">
        <v>94</v>
      </c>
      <c r="C72" s="53" t="s">
        <v>95</v>
      </c>
      <c r="D72" s="54" t="s">
        <v>419</v>
      </c>
      <c r="E72" s="55" t="s">
        <v>420</v>
      </c>
      <c r="F72" s="55" t="s">
        <v>174</v>
      </c>
      <c r="G72" s="56">
        <v>100</v>
      </c>
      <c r="H72" s="57" t="s">
        <v>61</v>
      </c>
      <c r="I72" s="58">
        <f>63290.5+7263.3</f>
        <v>70553.8</v>
      </c>
    </row>
    <row r="73" spans="1:9" ht="409.5" x14ac:dyDescent="0.2">
      <c r="A73" s="30">
        <v>57</v>
      </c>
      <c r="B73" s="53" t="s">
        <v>96</v>
      </c>
      <c r="C73" s="53" t="s">
        <v>97</v>
      </c>
      <c r="D73" s="54" t="s">
        <v>351</v>
      </c>
      <c r="E73" s="55" t="s">
        <v>421</v>
      </c>
      <c r="F73" s="55" t="s">
        <v>174</v>
      </c>
      <c r="G73" s="56">
        <v>100</v>
      </c>
      <c r="H73" s="57" t="s">
        <v>61</v>
      </c>
      <c r="I73" s="58">
        <f>126392.6+22469.4</f>
        <v>148862</v>
      </c>
    </row>
    <row r="74" spans="1:9" ht="409.5" x14ac:dyDescent="0.2">
      <c r="A74" s="30">
        <v>58</v>
      </c>
      <c r="B74" s="53" t="s">
        <v>98</v>
      </c>
      <c r="C74" s="53" t="s">
        <v>99</v>
      </c>
      <c r="D74" s="54" t="s">
        <v>352</v>
      </c>
      <c r="E74" s="55" t="s">
        <v>422</v>
      </c>
      <c r="F74" s="55" t="s">
        <v>174</v>
      </c>
      <c r="G74" s="56">
        <v>100</v>
      </c>
      <c r="H74" s="57" t="s">
        <v>61</v>
      </c>
      <c r="I74" s="58">
        <f>57789.6+9637.8</f>
        <v>67427.399999999994</v>
      </c>
    </row>
    <row r="75" spans="1:9" ht="369.75" x14ac:dyDescent="0.2">
      <c r="A75" s="30">
        <v>59</v>
      </c>
      <c r="B75" s="53" t="s">
        <v>100</v>
      </c>
      <c r="C75" s="53" t="s">
        <v>101</v>
      </c>
      <c r="D75" s="54" t="s">
        <v>353</v>
      </c>
      <c r="E75" s="55" t="s">
        <v>423</v>
      </c>
      <c r="F75" s="55" t="s">
        <v>174</v>
      </c>
      <c r="G75" s="56">
        <v>100</v>
      </c>
      <c r="H75" s="57" t="s">
        <v>61</v>
      </c>
      <c r="I75" s="58">
        <f>79558.2+20611.3</f>
        <v>100169.5</v>
      </c>
    </row>
    <row r="76" spans="1:9" ht="409.5" x14ac:dyDescent="0.2">
      <c r="A76" s="30">
        <v>60</v>
      </c>
      <c r="B76" s="53" t="s">
        <v>102</v>
      </c>
      <c r="C76" s="53" t="s">
        <v>103</v>
      </c>
      <c r="D76" s="54" t="s">
        <v>424</v>
      </c>
      <c r="E76" s="55" t="s">
        <v>425</v>
      </c>
      <c r="F76" s="55" t="s">
        <v>174</v>
      </c>
      <c r="G76" s="56">
        <v>100</v>
      </c>
      <c r="H76" s="57" t="s">
        <v>61</v>
      </c>
      <c r="I76" s="58">
        <f>63804+70962+15870</f>
        <v>150636</v>
      </c>
    </row>
    <row r="77" spans="1:9" ht="63.75" x14ac:dyDescent="0.2">
      <c r="A77" s="30">
        <v>61</v>
      </c>
      <c r="B77" s="53" t="s">
        <v>104</v>
      </c>
      <c r="C77" s="53" t="s">
        <v>105</v>
      </c>
      <c r="D77" s="54" t="s">
        <v>354</v>
      </c>
      <c r="E77" s="55" t="s">
        <v>106</v>
      </c>
      <c r="F77" s="55" t="s">
        <v>174</v>
      </c>
      <c r="G77" s="56">
        <v>100</v>
      </c>
      <c r="H77" s="57" t="s">
        <v>61</v>
      </c>
      <c r="I77" s="58">
        <f>200+93605.3</f>
        <v>93805.3</v>
      </c>
    </row>
    <row r="78" spans="1:9" ht="76.5" x14ac:dyDescent="0.2">
      <c r="A78" s="30">
        <v>62</v>
      </c>
      <c r="B78" s="53" t="s">
        <v>107</v>
      </c>
      <c r="C78" s="53" t="s">
        <v>108</v>
      </c>
      <c r="D78" s="54" t="s">
        <v>355</v>
      </c>
      <c r="E78" s="55" t="s">
        <v>109</v>
      </c>
      <c r="F78" s="55" t="s">
        <v>174</v>
      </c>
      <c r="G78" s="56">
        <v>100</v>
      </c>
      <c r="H78" s="57" t="s">
        <v>61</v>
      </c>
      <c r="I78" s="58">
        <f>1186+49146.6</f>
        <v>50332.6</v>
      </c>
    </row>
    <row r="79" spans="1:9" ht="63.75" x14ac:dyDescent="0.2">
      <c r="A79" s="30">
        <v>63</v>
      </c>
      <c r="B79" s="53" t="s">
        <v>110</v>
      </c>
      <c r="C79" s="53" t="s">
        <v>111</v>
      </c>
      <c r="D79" s="54" t="s">
        <v>356</v>
      </c>
      <c r="E79" s="55" t="s">
        <v>106</v>
      </c>
      <c r="F79" s="55" t="s">
        <v>174</v>
      </c>
      <c r="G79" s="56">
        <v>100</v>
      </c>
      <c r="H79" s="57" t="s">
        <v>61</v>
      </c>
      <c r="I79" s="58">
        <v>105802</v>
      </c>
    </row>
    <row r="80" spans="1:9" ht="140.25" x14ac:dyDescent="0.2">
      <c r="A80" s="30">
        <v>64</v>
      </c>
      <c r="B80" s="53" t="s">
        <v>112</v>
      </c>
      <c r="C80" s="53" t="s">
        <v>113</v>
      </c>
      <c r="D80" s="54" t="s">
        <v>357</v>
      </c>
      <c r="E80" s="55" t="s">
        <v>106</v>
      </c>
      <c r="F80" s="55" t="s">
        <v>174</v>
      </c>
      <c r="G80" s="56">
        <v>100</v>
      </c>
      <c r="H80" s="57" t="s">
        <v>61</v>
      </c>
      <c r="I80" s="58">
        <f>134+61638.1</f>
        <v>61772.1</v>
      </c>
    </row>
    <row r="81" spans="1:9" ht="63.75" x14ac:dyDescent="0.2">
      <c r="A81" s="30">
        <v>65</v>
      </c>
      <c r="B81" s="53" t="s">
        <v>114</v>
      </c>
      <c r="C81" s="53" t="s">
        <v>115</v>
      </c>
      <c r="D81" s="54" t="s">
        <v>358</v>
      </c>
      <c r="E81" s="55" t="s">
        <v>106</v>
      </c>
      <c r="F81" s="55" t="s">
        <v>174</v>
      </c>
      <c r="G81" s="56">
        <v>100</v>
      </c>
      <c r="H81" s="57" t="s">
        <v>61</v>
      </c>
      <c r="I81" s="58">
        <v>40707.199999999997</v>
      </c>
    </row>
    <row r="82" spans="1:9" ht="63.75" x14ac:dyDescent="0.2">
      <c r="A82" s="30">
        <v>66</v>
      </c>
      <c r="B82" s="53" t="s">
        <v>116</v>
      </c>
      <c r="C82" s="53" t="s">
        <v>117</v>
      </c>
      <c r="D82" s="54" t="s">
        <v>359</v>
      </c>
      <c r="E82" s="55" t="s">
        <v>106</v>
      </c>
      <c r="F82" s="55" t="s">
        <v>174</v>
      </c>
      <c r="G82" s="56">
        <v>100</v>
      </c>
      <c r="H82" s="57" t="s">
        <v>61</v>
      </c>
      <c r="I82" s="58">
        <f>41.9+39012.1</f>
        <v>39054</v>
      </c>
    </row>
    <row r="83" spans="1:9" ht="63.75" x14ac:dyDescent="0.2">
      <c r="A83" s="30">
        <v>67</v>
      </c>
      <c r="B83" s="53" t="s">
        <v>118</v>
      </c>
      <c r="C83" s="53" t="s">
        <v>119</v>
      </c>
      <c r="D83" s="54" t="s">
        <v>426</v>
      </c>
      <c r="E83" s="55" t="s">
        <v>106</v>
      </c>
      <c r="F83" s="55" t="s">
        <v>174</v>
      </c>
      <c r="G83" s="56">
        <v>100</v>
      </c>
      <c r="H83" s="57" t="s">
        <v>61</v>
      </c>
      <c r="I83" s="58">
        <f>50+62618.1</f>
        <v>62668.1</v>
      </c>
    </row>
    <row r="84" spans="1:9" ht="76.5" x14ac:dyDescent="0.2">
      <c r="A84" s="30">
        <v>68</v>
      </c>
      <c r="B84" s="53" t="s">
        <v>120</v>
      </c>
      <c r="C84" s="53" t="s">
        <v>121</v>
      </c>
      <c r="D84" s="54" t="s">
        <v>360</v>
      </c>
      <c r="E84" s="55" t="s">
        <v>106</v>
      </c>
      <c r="F84" s="55" t="s">
        <v>174</v>
      </c>
      <c r="G84" s="56">
        <v>100</v>
      </c>
      <c r="H84" s="57" t="s">
        <v>61</v>
      </c>
      <c r="I84" s="58">
        <v>48926.7</v>
      </c>
    </row>
    <row r="85" spans="1:9" ht="76.5" x14ac:dyDescent="0.2">
      <c r="A85" s="30">
        <v>69</v>
      </c>
      <c r="B85" s="53" t="s">
        <v>122</v>
      </c>
      <c r="C85" s="53" t="s">
        <v>123</v>
      </c>
      <c r="D85" s="54" t="s">
        <v>427</v>
      </c>
      <c r="E85" s="55" t="s">
        <v>106</v>
      </c>
      <c r="F85" s="55" t="s">
        <v>174</v>
      </c>
      <c r="G85" s="56">
        <v>100</v>
      </c>
      <c r="H85" s="57" t="s">
        <v>61</v>
      </c>
      <c r="I85" s="58">
        <f>320.4+55419.4</f>
        <v>55739.8</v>
      </c>
    </row>
    <row r="86" spans="1:9" ht="63.75" x14ac:dyDescent="0.2">
      <c r="A86" s="30">
        <v>70</v>
      </c>
      <c r="B86" s="53" t="s">
        <v>124</v>
      </c>
      <c r="C86" s="53" t="s">
        <v>125</v>
      </c>
      <c r="D86" s="54" t="s">
        <v>361</v>
      </c>
      <c r="E86" s="55" t="s">
        <v>106</v>
      </c>
      <c r="F86" s="55" t="s">
        <v>174</v>
      </c>
      <c r="G86" s="56">
        <v>100</v>
      </c>
      <c r="H86" s="57" t="s">
        <v>61</v>
      </c>
      <c r="I86" s="58">
        <f>229.2+21976.8</f>
        <v>22206</v>
      </c>
    </row>
    <row r="87" spans="1:9" ht="76.5" x14ac:dyDescent="0.2">
      <c r="A87" s="30">
        <v>71</v>
      </c>
      <c r="B87" s="53" t="s">
        <v>126</v>
      </c>
      <c r="C87" s="53" t="s">
        <v>127</v>
      </c>
      <c r="D87" s="54" t="s">
        <v>362</v>
      </c>
      <c r="E87" s="55" t="s">
        <v>106</v>
      </c>
      <c r="F87" s="55" t="s">
        <v>174</v>
      </c>
      <c r="G87" s="56">
        <v>100</v>
      </c>
      <c r="H87" s="57" t="s">
        <v>61</v>
      </c>
      <c r="I87" s="58">
        <f>405.4+62054.3</f>
        <v>62459.700000000004</v>
      </c>
    </row>
    <row r="88" spans="1:9" ht="114.75" x14ac:dyDescent="0.2">
      <c r="A88" s="30">
        <v>72</v>
      </c>
      <c r="B88" s="53" t="s">
        <v>128</v>
      </c>
      <c r="C88" s="53" t="s">
        <v>129</v>
      </c>
      <c r="D88" s="54" t="s">
        <v>363</v>
      </c>
      <c r="E88" s="55" t="s">
        <v>130</v>
      </c>
      <c r="F88" s="55" t="s">
        <v>174</v>
      </c>
      <c r="G88" s="56">
        <v>100</v>
      </c>
      <c r="H88" s="57" t="s">
        <v>61</v>
      </c>
      <c r="I88" s="58">
        <v>54429</v>
      </c>
    </row>
    <row r="89" spans="1:9" ht="76.5" x14ac:dyDescent="0.2">
      <c r="A89" s="30">
        <v>73</v>
      </c>
      <c r="B89" s="53" t="s">
        <v>131</v>
      </c>
      <c r="C89" s="53" t="s">
        <v>132</v>
      </c>
      <c r="D89" s="54" t="s">
        <v>428</v>
      </c>
      <c r="E89" s="55" t="s">
        <v>133</v>
      </c>
      <c r="F89" s="55" t="s">
        <v>174</v>
      </c>
      <c r="G89" s="56">
        <v>100</v>
      </c>
      <c r="H89" s="57" t="s">
        <v>61</v>
      </c>
      <c r="I89" s="58">
        <f>129.1+62918.5</f>
        <v>63047.6</v>
      </c>
    </row>
    <row r="90" spans="1:9" ht="63.75" x14ac:dyDescent="0.2">
      <c r="A90" s="30">
        <v>74</v>
      </c>
      <c r="B90" s="53" t="s">
        <v>134</v>
      </c>
      <c r="C90" s="53" t="s">
        <v>135</v>
      </c>
      <c r="D90" s="54" t="s">
        <v>429</v>
      </c>
      <c r="E90" s="55" t="s">
        <v>133</v>
      </c>
      <c r="F90" s="55" t="s">
        <v>174</v>
      </c>
      <c r="G90" s="56">
        <v>100</v>
      </c>
      <c r="H90" s="57" t="s">
        <v>61</v>
      </c>
      <c r="I90" s="58">
        <f>90+55970.1</f>
        <v>56060.1</v>
      </c>
    </row>
    <row r="91" spans="1:9" ht="76.5" x14ac:dyDescent="0.2">
      <c r="A91" s="30">
        <v>75</v>
      </c>
      <c r="B91" s="53" t="s">
        <v>136</v>
      </c>
      <c r="C91" s="53" t="s">
        <v>137</v>
      </c>
      <c r="D91" s="54" t="s">
        <v>430</v>
      </c>
      <c r="E91" s="55" t="s">
        <v>133</v>
      </c>
      <c r="F91" s="55" t="s">
        <v>174</v>
      </c>
      <c r="G91" s="56">
        <v>100</v>
      </c>
      <c r="H91" s="57" t="s">
        <v>61</v>
      </c>
      <c r="I91" s="58">
        <v>42626.5</v>
      </c>
    </row>
    <row r="92" spans="1:9" ht="76.5" x14ac:dyDescent="0.2">
      <c r="A92" s="30">
        <v>76</v>
      </c>
      <c r="B92" s="53" t="s">
        <v>138</v>
      </c>
      <c r="C92" s="53" t="s">
        <v>139</v>
      </c>
      <c r="D92" s="54" t="s">
        <v>364</v>
      </c>
      <c r="E92" s="55" t="s">
        <v>133</v>
      </c>
      <c r="F92" s="55" t="s">
        <v>174</v>
      </c>
      <c r="G92" s="56">
        <v>100</v>
      </c>
      <c r="H92" s="57" t="s">
        <v>61</v>
      </c>
      <c r="I92" s="58">
        <v>70179.899999999994</v>
      </c>
    </row>
    <row r="93" spans="1:9" ht="63.75" x14ac:dyDescent="0.2">
      <c r="A93" s="30">
        <v>77</v>
      </c>
      <c r="B93" s="53" t="s">
        <v>140</v>
      </c>
      <c r="C93" s="53" t="s">
        <v>141</v>
      </c>
      <c r="D93" s="54" t="s">
        <v>365</v>
      </c>
      <c r="E93" s="55" t="s">
        <v>133</v>
      </c>
      <c r="F93" s="55" t="s">
        <v>174</v>
      </c>
      <c r="G93" s="56">
        <v>100</v>
      </c>
      <c r="H93" s="57" t="s">
        <v>61</v>
      </c>
      <c r="I93" s="58">
        <v>28610.5</v>
      </c>
    </row>
    <row r="94" spans="1:9" ht="114.75" x14ac:dyDescent="0.2">
      <c r="A94" s="30">
        <v>78</v>
      </c>
      <c r="B94" s="53" t="s">
        <v>142</v>
      </c>
      <c r="C94" s="53" t="s">
        <v>143</v>
      </c>
      <c r="D94" s="54" t="s">
        <v>366</v>
      </c>
      <c r="E94" s="55" t="s">
        <v>144</v>
      </c>
      <c r="F94" s="55" t="s">
        <v>174</v>
      </c>
      <c r="G94" s="56">
        <v>100</v>
      </c>
      <c r="H94" s="57" t="s">
        <v>61</v>
      </c>
      <c r="I94" s="58">
        <v>63314.2</v>
      </c>
    </row>
    <row r="95" spans="1:9" ht="63.75" x14ac:dyDescent="0.2">
      <c r="A95" s="30">
        <v>79</v>
      </c>
      <c r="B95" s="53" t="s">
        <v>145</v>
      </c>
      <c r="C95" s="53" t="s">
        <v>237</v>
      </c>
      <c r="D95" s="54" t="s">
        <v>367</v>
      </c>
      <c r="E95" s="55" t="s">
        <v>133</v>
      </c>
      <c r="F95" s="55" t="s">
        <v>174</v>
      </c>
      <c r="G95" s="56">
        <v>100</v>
      </c>
      <c r="H95" s="57" t="s">
        <v>61</v>
      </c>
      <c r="I95" s="58">
        <f>159.7+38707.1</f>
        <v>38866.799999999996</v>
      </c>
    </row>
    <row r="96" spans="1:9" ht="63.75" x14ac:dyDescent="0.2">
      <c r="A96" s="30">
        <v>80</v>
      </c>
      <c r="B96" s="53" t="s">
        <v>146</v>
      </c>
      <c r="C96" s="53" t="s">
        <v>238</v>
      </c>
      <c r="D96" s="54" t="s">
        <v>368</v>
      </c>
      <c r="E96" s="55" t="s">
        <v>133</v>
      </c>
      <c r="F96" s="55" t="s">
        <v>174</v>
      </c>
      <c r="G96" s="56">
        <v>100</v>
      </c>
      <c r="H96" s="57" t="s">
        <v>61</v>
      </c>
      <c r="I96" s="58">
        <f>110.2+47629.8</f>
        <v>47740</v>
      </c>
    </row>
    <row r="97" spans="1:9" ht="63.75" x14ac:dyDescent="0.2">
      <c r="A97" s="30">
        <v>81</v>
      </c>
      <c r="B97" s="53" t="s">
        <v>147</v>
      </c>
      <c r="C97" s="53" t="s">
        <v>148</v>
      </c>
      <c r="D97" s="54" t="s">
        <v>431</v>
      </c>
      <c r="E97" s="55" t="s">
        <v>133</v>
      </c>
      <c r="F97" s="55" t="s">
        <v>174</v>
      </c>
      <c r="G97" s="56">
        <v>100</v>
      </c>
      <c r="H97" s="57" t="s">
        <v>61</v>
      </c>
      <c r="I97" s="58">
        <f>109.9+86983.6</f>
        <v>87093.5</v>
      </c>
    </row>
    <row r="98" spans="1:9" ht="63.75" x14ac:dyDescent="0.2">
      <c r="A98" s="30">
        <v>82</v>
      </c>
      <c r="B98" s="53" t="s">
        <v>149</v>
      </c>
      <c r="C98" s="53" t="s">
        <v>150</v>
      </c>
      <c r="D98" s="54" t="s">
        <v>369</v>
      </c>
      <c r="E98" s="55" t="s">
        <v>133</v>
      </c>
      <c r="F98" s="55" t="s">
        <v>174</v>
      </c>
      <c r="G98" s="56">
        <v>100</v>
      </c>
      <c r="H98" s="57" t="s">
        <v>61</v>
      </c>
      <c r="I98" s="58">
        <f>54+28655.1</f>
        <v>28709.1</v>
      </c>
    </row>
    <row r="99" spans="1:9" ht="63.75" x14ac:dyDescent="0.2">
      <c r="A99" s="30">
        <v>83</v>
      </c>
      <c r="B99" s="53" t="s">
        <v>151</v>
      </c>
      <c r="C99" s="53" t="s">
        <v>152</v>
      </c>
      <c r="D99" s="54" t="s">
        <v>370</v>
      </c>
      <c r="E99" s="55" t="s">
        <v>133</v>
      </c>
      <c r="F99" s="55" t="s">
        <v>174</v>
      </c>
      <c r="G99" s="56">
        <v>100</v>
      </c>
      <c r="H99" s="57" t="s">
        <v>61</v>
      </c>
      <c r="I99" s="58">
        <f>41.6+28544.5</f>
        <v>28586.1</v>
      </c>
    </row>
    <row r="100" spans="1:9" ht="63.75" x14ac:dyDescent="0.2">
      <c r="A100" s="30">
        <v>84</v>
      </c>
      <c r="B100" s="53" t="s">
        <v>153</v>
      </c>
      <c r="C100" s="53" t="s">
        <v>154</v>
      </c>
      <c r="D100" s="54" t="s">
        <v>371</v>
      </c>
      <c r="E100" s="55" t="s">
        <v>133</v>
      </c>
      <c r="F100" s="55" t="s">
        <v>174</v>
      </c>
      <c r="G100" s="56">
        <v>100</v>
      </c>
      <c r="H100" s="57" t="s">
        <v>61</v>
      </c>
      <c r="I100" s="58">
        <f>95.8+22075.6</f>
        <v>22171.399999999998</v>
      </c>
    </row>
    <row r="101" spans="1:9" ht="63.75" x14ac:dyDescent="0.2">
      <c r="A101" s="30">
        <v>85</v>
      </c>
      <c r="B101" s="53" t="s">
        <v>155</v>
      </c>
      <c r="C101" s="53" t="s">
        <v>156</v>
      </c>
      <c r="D101" s="54" t="s">
        <v>372</v>
      </c>
      <c r="E101" s="55" t="s">
        <v>133</v>
      </c>
      <c r="F101" s="55" t="s">
        <v>174</v>
      </c>
      <c r="G101" s="56">
        <v>100</v>
      </c>
      <c r="H101" s="57" t="s">
        <v>61</v>
      </c>
      <c r="I101" s="58">
        <v>27803.7</v>
      </c>
    </row>
    <row r="102" spans="1:9" ht="153" x14ac:dyDescent="0.2">
      <c r="A102" s="30">
        <v>86</v>
      </c>
      <c r="B102" s="53" t="s">
        <v>157</v>
      </c>
      <c r="C102" s="53" t="s">
        <v>432</v>
      </c>
      <c r="D102" s="54" t="s">
        <v>373</v>
      </c>
      <c r="E102" s="55" t="s">
        <v>133</v>
      </c>
      <c r="F102" s="55" t="s">
        <v>174</v>
      </c>
      <c r="G102" s="56">
        <v>100</v>
      </c>
      <c r="H102" s="57" t="s">
        <v>61</v>
      </c>
      <c r="I102" s="58">
        <f>64.5+48844.2</f>
        <v>48908.7</v>
      </c>
    </row>
    <row r="103" spans="1:9" ht="63.75" x14ac:dyDescent="0.2">
      <c r="A103" s="30">
        <v>87</v>
      </c>
      <c r="B103" s="53" t="s">
        <v>158</v>
      </c>
      <c r="C103" s="53" t="s">
        <v>239</v>
      </c>
      <c r="D103" s="54" t="s">
        <v>374</v>
      </c>
      <c r="E103" s="55" t="s">
        <v>133</v>
      </c>
      <c r="F103" s="55" t="s">
        <v>174</v>
      </c>
      <c r="G103" s="56">
        <v>100</v>
      </c>
      <c r="H103" s="57" t="s">
        <v>61</v>
      </c>
      <c r="I103" s="58">
        <f>47+30126.8</f>
        <v>30173.8</v>
      </c>
    </row>
    <row r="104" spans="1:9" ht="76.5" x14ac:dyDescent="0.2">
      <c r="A104" s="30">
        <v>88</v>
      </c>
      <c r="B104" s="53" t="s">
        <v>159</v>
      </c>
      <c r="C104" s="53" t="s">
        <v>160</v>
      </c>
      <c r="D104" s="54" t="s">
        <v>375</v>
      </c>
      <c r="E104" s="55" t="s">
        <v>133</v>
      </c>
      <c r="F104" s="55" t="s">
        <v>174</v>
      </c>
      <c r="G104" s="56">
        <v>100</v>
      </c>
      <c r="H104" s="57" t="s">
        <v>61</v>
      </c>
      <c r="I104" s="58">
        <v>72626.600000000006</v>
      </c>
    </row>
    <row r="105" spans="1:9" ht="63.75" x14ac:dyDescent="0.2">
      <c r="A105" s="30">
        <v>89</v>
      </c>
      <c r="B105" s="53" t="s">
        <v>161</v>
      </c>
      <c r="C105" s="53" t="s">
        <v>162</v>
      </c>
      <c r="D105" s="54" t="s">
        <v>376</v>
      </c>
      <c r="E105" s="55" t="s">
        <v>133</v>
      </c>
      <c r="F105" s="55" t="s">
        <v>174</v>
      </c>
      <c r="G105" s="56">
        <v>100</v>
      </c>
      <c r="H105" s="57" t="s">
        <v>61</v>
      </c>
      <c r="I105" s="58">
        <f>153+49988.4</f>
        <v>50141.4</v>
      </c>
    </row>
    <row r="106" spans="1:9" ht="63.75" x14ac:dyDescent="0.2">
      <c r="A106" s="30">
        <v>90</v>
      </c>
      <c r="B106" s="53" t="s">
        <v>163</v>
      </c>
      <c r="C106" s="53" t="s">
        <v>164</v>
      </c>
      <c r="D106" s="54" t="s">
        <v>433</v>
      </c>
      <c r="E106" s="55" t="s">
        <v>133</v>
      </c>
      <c r="F106" s="55" t="s">
        <v>174</v>
      </c>
      <c r="G106" s="56">
        <v>100</v>
      </c>
      <c r="H106" s="57" t="s">
        <v>61</v>
      </c>
      <c r="I106" s="58">
        <v>46338.400000000001</v>
      </c>
    </row>
    <row r="107" spans="1:9" ht="114.75" x14ac:dyDescent="0.2">
      <c r="A107" s="30">
        <v>91</v>
      </c>
      <c r="B107" s="53" t="s">
        <v>165</v>
      </c>
      <c r="C107" s="53" t="s">
        <v>166</v>
      </c>
      <c r="D107" s="54" t="s">
        <v>377</v>
      </c>
      <c r="E107" s="55" t="s">
        <v>167</v>
      </c>
      <c r="F107" s="55" t="s">
        <v>174</v>
      </c>
      <c r="G107" s="56">
        <v>100</v>
      </c>
      <c r="H107" s="57" t="s">
        <v>61</v>
      </c>
      <c r="I107" s="58">
        <v>115883</v>
      </c>
    </row>
    <row r="108" spans="1:9" ht="76.5" x14ac:dyDescent="0.2">
      <c r="A108" s="30">
        <v>92</v>
      </c>
      <c r="B108" s="53" t="s">
        <v>168</v>
      </c>
      <c r="C108" s="53" t="s">
        <v>169</v>
      </c>
      <c r="D108" s="54" t="s">
        <v>378</v>
      </c>
      <c r="E108" s="55" t="s">
        <v>170</v>
      </c>
      <c r="F108" s="55" t="s">
        <v>174</v>
      </c>
      <c r="G108" s="56">
        <v>100</v>
      </c>
      <c r="H108" s="57" t="s">
        <v>61</v>
      </c>
      <c r="I108" s="58">
        <f>105.7+36288.3</f>
        <v>36394</v>
      </c>
    </row>
    <row r="109" spans="1:9" ht="63.75" x14ac:dyDescent="0.2">
      <c r="A109" s="30">
        <v>93</v>
      </c>
      <c r="B109" s="53" t="s">
        <v>171</v>
      </c>
      <c r="C109" s="53" t="s">
        <v>172</v>
      </c>
      <c r="D109" s="54" t="s">
        <v>379</v>
      </c>
      <c r="E109" s="55" t="s">
        <v>173</v>
      </c>
      <c r="F109" s="55" t="s">
        <v>174</v>
      </c>
      <c r="G109" s="56" t="s">
        <v>175</v>
      </c>
      <c r="H109" s="57" t="s">
        <v>61</v>
      </c>
      <c r="I109" s="58">
        <f>94+120683.7</f>
        <v>120777.7</v>
      </c>
    </row>
    <row r="110" spans="1:9" ht="153" x14ac:dyDescent="0.2">
      <c r="A110" s="30">
        <v>94</v>
      </c>
      <c r="B110" s="53" t="s">
        <v>176</v>
      </c>
      <c r="C110" s="53" t="s">
        <v>177</v>
      </c>
      <c r="D110" s="54" t="s">
        <v>380</v>
      </c>
      <c r="E110" s="55" t="s">
        <v>170</v>
      </c>
      <c r="F110" s="55" t="s">
        <v>174</v>
      </c>
      <c r="G110" s="56">
        <v>100</v>
      </c>
      <c r="H110" s="57" t="s">
        <v>61</v>
      </c>
      <c r="I110" s="58">
        <v>41602.199999999997</v>
      </c>
    </row>
    <row r="111" spans="1:9" ht="76.5" x14ac:dyDescent="0.2">
      <c r="A111" s="30">
        <v>95</v>
      </c>
      <c r="B111" s="53" t="s">
        <v>178</v>
      </c>
      <c r="C111" s="53" t="s">
        <v>179</v>
      </c>
      <c r="D111" s="54" t="s">
        <v>434</v>
      </c>
      <c r="E111" s="55" t="s">
        <v>170</v>
      </c>
      <c r="F111" s="55" t="s">
        <v>174</v>
      </c>
      <c r="G111" s="56">
        <v>100</v>
      </c>
      <c r="H111" s="57" t="s">
        <v>61</v>
      </c>
      <c r="I111" s="58">
        <v>56651.8</v>
      </c>
    </row>
    <row r="112" spans="1:9" ht="63.75" x14ac:dyDescent="0.2">
      <c r="A112" s="30">
        <v>96</v>
      </c>
      <c r="B112" s="53" t="s">
        <v>180</v>
      </c>
      <c r="C112" s="53" t="s">
        <v>181</v>
      </c>
      <c r="D112" s="54" t="s">
        <v>381</v>
      </c>
      <c r="E112" s="55" t="s">
        <v>173</v>
      </c>
      <c r="F112" s="55" t="s">
        <v>174</v>
      </c>
      <c r="G112" s="56" t="s">
        <v>175</v>
      </c>
      <c r="H112" s="57" t="s">
        <v>61</v>
      </c>
      <c r="I112" s="58">
        <f>250+82557.5</f>
        <v>82807.5</v>
      </c>
    </row>
    <row r="113" spans="1:9" ht="76.5" x14ac:dyDescent="0.2">
      <c r="A113" s="30">
        <v>97</v>
      </c>
      <c r="B113" s="53" t="s">
        <v>182</v>
      </c>
      <c r="C113" s="53" t="s">
        <v>183</v>
      </c>
      <c r="D113" s="54" t="s">
        <v>435</v>
      </c>
      <c r="E113" s="55" t="s">
        <v>173</v>
      </c>
      <c r="F113" s="55" t="s">
        <v>174</v>
      </c>
      <c r="G113" s="56" t="s">
        <v>175</v>
      </c>
      <c r="H113" s="57" t="s">
        <v>61</v>
      </c>
      <c r="I113" s="58">
        <v>30697.7</v>
      </c>
    </row>
    <row r="114" spans="1:9" ht="76.5" x14ac:dyDescent="0.2">
      <c r="A114" s="30">
        <v>98</v>
      </c>
      <c r="B114" s="53" t="s">
        <v>184</v>
      </c>
      <c r="C114" s="53" t="s">
        <v>185</v>
      </c>
      <c r="D114" s="54" t="s">
        <v>436</v>
      </c>
      <c r="E114" s="55" t="s">
        <v>173</v>
      </c>
      <c r="F114" s="55" t="s">
        <v>174</v>
      </c>
      <c r="G114" s="56" t="s">
        <v>175</v>
      </c>
      <c r="H114" s="57" t="s">
        <v>61</v>
      </c>
      <c r="I114" s="58">
        <v>80360.7</v>
      </c>
    </row>
    <row r="115" spans="1:9" ht="63.75" x14ac:dyDescent="0.2">
      <c r="A115" s="30">
        <v>99</v>
      </c>
      <c r="B115" s="53" t="s">
        <v>186</v>
      </c>
      <c r="C115" s="53" t="s">
        <v>187</v>
      </c>
      <c r="D115" s="54" t="s">
        <v>382</v>
      </c>
      <c r="E115" s="55" t="s">
        <v>173</v>
      </c>
      <c r="F115" s="55" t="s">
        <v>174</v>
      </c>
      <c r="G115" s="56" t="s">
        <v>175</v>
      </c>
      <c r="H115" s="57" t="s">
        <v>61</v>
      </c>
      <c r="I115" s="58">
        <f>286.1+37965.7</f>
        <v>38251.799999999996</v>
      </c>
    </row>
    <row r="116" spans="1:9" ht="63.75" x14ac:dyDescent="0.2">
      <c r="A116" s="30">
        <v>100</v>
      </c>
      <c r="B116" s="53" t="s">
        <v>188</v>
      </c>
      <c r="C116" s="53" t="s">
        <v>189</v>
      </c>
      <c r="D116" s="54" t="s">
        <v>383</v>
      </c>
      <c r="E116" s="55" t="s">
        <v>173</v>
      </c>
      <c r="F116" s="55" t="s">
        <v>174</v>
      </c>
      <c r="G116" s="56" t="s">
        <v>175</v>
      </c>
      <c r="H116" s="57" t="s">
        <v>61</v>
      </c>
      <c r="I116" s="58">
        <f>94+33518.7</f>
        <v>33612.699999999997</v>
      </c>
    </row>
    <row r="117" spans="1:9" ht="63.75" x14ac:dyDescent="0.2">
      <c r="A117" s="30">
        <v>101</v>
      </c>
      <c r="B117" s="53" t="s">
        <v>190</v>
      </c>
      <c r="C117" s="53" t="s">
        <v>191</v>
      </c>
      <c r="D117" s="54" t="s">
        <v>384</v>
      </c>
      <c r="E117" s="55" t="s">
        <v>173</v>
      </c>
      <c r="F117" s="55" t="s">
        <v>174</v>
      </c>
      <c r="G117" s="56" t="s">
        <v>175</v>
      </c>
      <c r="H117" s="57" t="s">
        <v>61</v>
      </c>
      <c r="I117" s="58">
        <f>44+36918.2</f>
        <v>36962.199999999997</v>
      </c>
    </row>
    <row r="118" spans="1:9" ht="76.5" x14ac:dyDescent="0.2">
      <c r="A118" s="30">
        <v>102</v>
      </c>
      <c r="B118" s="53" t="s">
        <v>192</v>
      </c>
      <c r="C118" s="53" t="s">
        <v>193</v>
      </c>
      <c r="D118" s="54" t="s">
        <v>437</v>
      </c>
      <c r="E118" s="55" t="s">
        <v>173</v>
      </c>
      <c r="F118" s="55" t="s">
        <v>174</v>
      </c>
      <c r="G118" s="56" t="s">
        <v>175</v>
      </c>
      <c r="H118" s="57" t="s">
        <v>61</v>
      </c>
      <c r="I118" s="58">
        <v>63895.4</v>
      </c>
    </row>
    <row r="119" spans="1:9" ht="63.75" x14ac:dyDescent="0.2">
      <c r="A119" s="30">
        <v>103</v>
      </c>
      <c r="B119" s="53" t="s">
        <v>194</v>
      </c>
      <c r="C119" s="53" t="s">
        <v>195</v>
      </c>
      <c r="D119" s="54" t="s">
        <v>385</v>
      </c>
      <c r="E119" s="55" t="s">
        <v>173</v>
      </c>
      <c r="F119" s="55" t="s">
        <v>174</v>
      </c>
      <c r="G119" s="56" t="s">
        <v>175</v>
      </c>
      <c r="H119" s="57" t="s">
        <v>61</v>
      </c>
      <c r="I119" s="58">
        <f>40+45657.6</f>
        <v>45697.599999999999</v>
      </c>
    </row>
    <row r="120" spans="1:9" ht="76.5" x14ac:dyDescent="0.2">
      <c r="A120" s="30">
        <v>104</v>
      </c>
      <c r="B120" s="53" t="s">
        <v>196</v>
      </c>
      <c r="C120" s="53" t="s">
        <v>197</v>
      </c>
      <c r="D120" s="54" t="s">
        <v>438</v>
      </c>
      <c r="E120" s="55" t="s">
        <v>173</v>
      </c>
      <c r="F120" s="55" t="s">
        <v>174</v>
      </c>
      <c r="G120" s="56" t="s">
        <v>175</v>
      </c>
      <c r="H120" s="57" t="s">
        <v>61</v>
      </c>
      <c r="I120" s="58">
        <f>239.3+57491.3</f>
        <v>57730.600000000006</v>
      </c>
    </row>
    <row r="121" spans="1:9" ht="63.75" x14ac:dyDescent="0.2">
      <c r="A121" s="30">
        <v>105</v>
      </c>
      <c r="B121" s="53" t="s">
        <v>198</v>
      </c>
      <c r="C121" s="53" t="s">
        <v>199</v>
      </c>
      <c r="D121" s="54" t="s">
        <v>386</v>
      </c>
      <c r="E121" s="55" t="s">
        <v>173</v>
      </c>
      <c r="F121" s="55" t="s">
        <v>174</v>
      </c>
      <c r="G121" s="56" t="s">
        <v>175</v>
      </c>
      <c r="H121" s="57" t="s">
        <v>61</v>
      </c>
      <c r="I121" s="58">
        <v>61116.3</v>
      </c>
    </row>
    <row r="122" spans="1:9" ht="76.5" x14ac:dyDescent="0.2">
      <c r="A122" s="30">
        <v>106</v>
      </c>
      <c r="B122" s="53" t="s">
        <v>200</v>
      </c>
      <c r="C122" s="53" t="s">
        <v>201</v>
      </c>
      <c r="D122" s="54" t="s">
        <v>387</v>
      </c>
      <c r="E122" s="55" t="s">
        <v>173</v>
      </c>
      <c r="F122" s="55" t="s">
        <v>174</v>
      </c>
      <c r="G122" s="56" t="s">
        <v>175</v>
      </c>
      <c r="H122" s="57" t="s">
        <v>61</v>
      </c>
      <c r="I122" s="58">
        <v>37820.300000000003</v>
      </c>
    </row>
    <row r="123" spans="1:9" ht="63.75" x14ac:dyDescent="0.2">
      <c r="A123" s="30">
        <v>107</v>
      </c>
      <c r="B123" s="53" t="s">
        <v>202</v>
      </c>
      <c r="C123" s="53" t="s">
        <v>203</v>
      </c>
      <c r="D123" s="54" t="s">
        <v>439</v>
      </c>
      <c r="E123" s="55" t="s">
        <v>173</v>
      </c>
      <c r="F123" s="55" t="s">
        <v>174</v>
      </c>
      <c r="G123" s="56" t="s">
        <v>175</v>
      </c>
      <c r="H123" s="57" t="s">
        <v>61</v>
      </c>
      <c r="I123" s="58">
        <v>45051.6</v>
      </c>
    </row>
    <row r="124" spans="1:9" ht="153" x14ac:dyDescent="0.2">
      <c r="A124" s="30">
        <v>108</v>
      </c>
      <c r="B124" s="53" t="s">
        <v>204</v>
      </c>
      <c r="C124" s="53" t="s">
        <v>205</v>
      </c>
      <c r="D124" s="54" t="s">
        <v>388</v>
      </c>
      <c r="E124" s="55" t="s">
        <v>173</v>
      </c>
      <c r="F124" s="55" t="s">
        <v>174</v>
      </c>
      <c r="G124" s="56" t="s">
        <v>175</v>
      </c>
      <c r="H124" s="57" t="s">
        <v>61</v>
      </c>
      <c r="I124" s="58">
        <f>129.7+46349.2</f>
        <v>46478.899999999994</v>
      </c>
    </row>
    <row r="125" spans="1:9" ht="63.75" x14ac:dyDescent="0.2">
      <c r="A125" s="30">
        <v>109</v>
      </c>
      <c r="B125" s="53" t="s">
        <v>206</v>
      </c>
      <c r="C125" s="53" t="s">
        <v>207</v>
      </c>
      <c r="D125" s="54" t="s">
        <v>389</v>
      </c>
      <c r="E125" s="55" t="s">
        <v>173</v>
      </c>
      <c r="F125" s="55" t="s">
        <v>174</v>
      </c>
      <c r="G125" s="56" t="s">
        <v>175</v>
      </c>
      <c r="H125" s="57" t="s">
        <v>61</v>
      </c>
      <c r="I125" s="58">
        <f>589.1+64205</f>
        <v>64794.1</v>
      </c>
    </row>
    <row r="126" spans="1:9" ht="63.75" x14ac:dyDescent="0.2">
      <c r="A126" s="30">
        <v>110</v>
      </c>
      <c r="B126" s="53" t="s">
        <v>208</v>
      </c>
      <c r="C126" s="53" t="s">
        <v>209</v>
      </c>
      <c r="D126" s="54" t="s">
        <v>440</v>
      </c>
      <c r="E126" s="55" t="s">
        <v>173</v>
      </c>
      <c r="F126" s="55" t="s">
        <v>174</v>
      </c>
      <c r="G126" s="56" t="s">
        <v>175</v>
      </c>
      <c r="H126" s="57" t="s">
        <v>61</v>
      </c>
      <c r="I126" s="58">
        <v>34925.9</v>
      </c>
    </row>
    <row r="127" spans="1:9" ht="76.5" x14ac:dyDescent="0.2">
      <c r="A127" s="30">
        <v>111</v>
      </c>
      <c r="B127" s="53" t="s">
        <v>210</v>
      </c>
      <c r="C127" s="53" t="s">
        <v>211</v>
      </c>
      <c r="D127" s="54" t="s">
        <v>390</v>
      </c>
      <c r="E127" s="55" t="s">
        <v>173</v>
      </c>
      <c r="F127" s="55" t="s">
        <v>174</v>
      </c>
      <c r="G127" s="56" t="s">
        <v>175</v>
      </c>
      <c r="H127" s="57" t="s">
        <v>61</v>
      </c>
      <c r="I127" s="58">
        <f>403.3+59639.6</f>
        <v>60042.9</v>
      </c>
    </row>
  </sheetData>
  <autoFilter ref="A5:I9"/>
  <mergeCells count="16">
    <mergeCell ref="A12:I12"/>
    <mergeCell ref="A16:I16"/>
    <mergeCell ref="F4:I4"/>
    <mergeCell ref="A9:I9"/>
    <mergeCell ref="H1:I1"/>
    <mergeCell ref="H2:I2"/>
    <mergeCell ref="A5:A7"/>
    <mergeCell ref="B5:B7"/>
    <mergeCell ref="D5:D7"/>
    <mergeCell ref="E5:E7"/>
    <mergeCell ref="F5:F7"/>
    <mergeCell ref="B3:I3"/>
    <mergeCell ref="G5:G7"/>
    <mergeCell ref="C5:C7"/>
    <mergeCell ref="H5:H7"/>
    <mergeCell ref="I5:I7"/>
  </mergeCells>
  <phoneticPr fontId="7" type="noConversion"/>
  <printOptions horizontalCentered="1"/>
  <pageMargins left="0.39370078740157483" right="0.39370078740157483" top="0.39370078740157483" bottom="0.39370078740157483" header="0" footer="0"/>
  <pageSetup paperSize="9" scale="10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Company>MEC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samkov</dc:creator>
  <cp:lastModifiedBy>CherkashinaOA</cp:lastModifiedBy>
  <cp:lastPrinted>2024-12-13T09:51:10Z</cp:lastPrinted>
  <dcterms:created xsi:type="dcterms:W3CDTF">2013-12-16T05:40:27Z</dcterms:created>
  <dcterms:modified xsi:type="dcterms:W3CDTF">2025-12-22T06:09:59Z</dcterms:modified>
</cp:coreProperties>
</file>